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8800" windowHeight="11610" tabRatio="617"/>
  </bookViews>
  <sheets>
    <sheet name="INDICATEURS BILAN DFO" sheetId="33613" r:id="rId1"/>
    <sheet name="INDICATEURS BILAN SUP" sheetId="33616" r:id="rId2"/>
    <sheet name="Debug" sheetId="33612" state="hidden" r:id="rId3"/>
    <sheet name="INDICATEURS SUIVI MARINE" sheetId="33619" r:id="rId4"/>
    <sheet name="DEFINITIONS" sheetId="33617" r:id="rId5"/>
    <sheet name="INDICATEURS IFREMER CO" sheetId="33618" r:id="rId6"/>
  </sheets>
  <definedNames>
    <definedName name="Print_Area" localSheetId="4">DEFINITIONS!#REF!,DEFINITIONS!$V$36</definedName>
    <definedName name="Print_Area" localSheetId="0">'INDICATEURS BILAN DFO'!$A$1:$Z$41</definedName>
    <definedName name="Print_Area" localSheetId="1">'INDICATEURS BILAN SUP'!$A$2:$Q$42</definedName>
    <definedName name="Print_Area" localSheetId="3">'INDICATEURS SUIVI MARINE'!$A$2:$N$14</definedName>
  </definedNames>
  <calcPr calcId="145621"/>
</workbook>
</file>

<file path=xl/calcChain.xml><?xml version="1.0" encoding="utf-8"?>
<calcChain xmlns="http://schemas.openxmlformats.org/spreadsheetml/2006/main">
  <c r="N25" i="33613" l="1"/>
  <c r="A25" i="33613"/>
  <c r="A29" i="33613"/>
  <c r="Y31" i="33613" l="1"/>
  <c r="Y30" i="33613"/>
  <c r="AC22" i="33613"/>
  <c r="AB22" i="33613"/>
  <c r="AC14" i="33613"/>
  <c r="AB14" i="33613"/>
  <c r="Y22" i="33613" l="1"/>
  <c r="Y14" i="33613"/>
  <c r="Y29" i="33613"/>
  <c r="C4" i="33618" l="1"/>
  <c r="A3" i="33619"/>
  <c r="A3" i="33616"/>
  <c r="E12" i="33619"/>
  <c r="C4" i="33619"/>
  <c r="A2" i="33619"/>
  <c r="O14" i="33613"/>
  <c r="N14" i="33613"/>
  <c r="M14" i="33613"/>
  <c r="L14" i="33613"/>
  <c r="K14" i="33613"/>
  <c r="J14" i="33613"/>
  <c r="I14" i="33613"/>
  <c r="H14" i="33613"/>
  <c r="G14" i="33613"/>
  <c r="F14" i="33613"/>
  <c r="E14" i="33613"/>
  <c r="D14" i="33613"/>
  <c r="C14" i="33613"/>
  <c r="AA22" i="33613"/>
  <c r="AA14" i="33613"/>
  <c r="K9" i="33619" l="1"/>
  <c r="M9" i="33619" s="1"/>
  <c r="M10" i="33619" s="1"/>
  <c r="C10" i="33619"/>
  <c r="C11" i="33619"/>
  <c r="C9" i="33619"/>
  <c r="U12" i="33619"/>
  <c r="S12" i="33619"/>
  <c r="X11" i="33619"/>
  <c r="W11" i="33619"/>
  <c r="V11" i="33619"/>
  <c r="U11" i="33619"/>
  <c r="T11" i="33619"/>
  <c r="S11" i="33619"/>
  <c r="B11" i="33619"/>
  <c r="X10" i="33619"/>
  <c r="W10" i="33619"/>
  <c r="V10" i="33619"/>
  <c r="U10" i="33619"/>
  <c r="T10" i="33619"/>
  <c r="S10" i="33619"/>
  <c r="B10" i="33619"/>
  <c r="X9" i="33619"/>
  <c r="W9" i="33619"/>
  <c r="V9" i="33619"/>
  <c r="U9" i="33619"/>
  <c r="T9" i="33619"/>
  <c r="S9" i="33619"/>
  <c r="B9" i="33619"/>
  <c r="N4" i="33619"/>
  <c r="I9" i="33619" s="1"/>
  <c r="C8" i="33618"/>
  <c r="C7" i="33618"/>
  <c r="C6" i="33618"/>
  <c r="AA10" i="33616"/>
  <c r="AA11" i="33616"/>
  <c r="AA12" i="33616"/>
  <c r="AA13" i="33616"/>
  <c r="AA14" i="33616"/>
  <c r="AA16" i="33616"/>
  <c r="AA17" i="33616"/>
  <c r="AA18" i="33616"/>
  <c r="AA19" i="33616"/>
  <c r="AA20" i="33616"/>
  <c r="AA21" i="33616"/>
  <c r="AA22" i="33616"/>
  <c r="AA23" i="33616"/>
  <c r="AA9" i="33616"/>
  <c r="G10" i="33619" l="1"/>
  <c r="K10" i="33619"/>
  <c r="L10" i="33619"/>
  <c r="Y10" i="33619"/>
  <c r="AA10" i="33619" s="1"/>
  <c r="C12" i="33619"/>
  <c r="Y9" i="33619"/>
  <c r="AE9" i="33619" s="1"/>
  <c r="Y11" i="33619"/>
  <c r="AD11" i="33619" s="1"/>
  <c r="A9" i="33619"/>
  <c r="A9" i="33613"/>
  <c r="P9" i="33613"/>
  <c r="W9" i="33613" s="1"/>
  <c r="Z9" i="33613" s="1"/>
  <c r="P10" i="33613"/>
  <c r="W10" i="33613" s="1"/>
  <c r="Z10" i="33613" s="1"/>
  <c r="P11" i="33613"/>
  <c r="W11" i="33613" s="1"/>
  <c r="Z11" i="33613" s="1"/>
  <c r="P12" i="33613"/>
  <c r="W12" i="33613" s="1"/>
  <c r="Z12" i="33613" s="1"/>
  <c r="P13" i="33613"/>
  <c r="W13" i="33613" s="1"/>
  <c r="Z13" i="33613" s="1"/>
  <c r="Y25" i="33613"/>
  <c r="Y26" i="33613"/>
  <c r="Q14" i="33613"/>
  <c r="V12" i="33619" s="1"/>
  <c r="R14" i="33613"/>
  <c r="T12" i="33619" s="1"/>
  <c r="S14" i="33613"/>
  <c r="T14" i="33613"/>
  <c r="U14" i="33613"/>
  <c r="V14" i="33613"/>
  <c r="X14" i="33613"/>
  <c r="P15" i="33613"/>
  <c r="W15" i="33613" s="1"/>
  <c r="P16" i="33613"/>
  <c r="W16" i="33613" s="1"/>
  <c r="Z16" i="33613" s="1"/>
  <c r="P17" i="33613"/>
  <c r="W17" i="33613" s="1"/>
  <c r="Z17" i="33613" s="1"/>
  <c r="P18" i="33613"/>
  <c r="W18" i="33613" s="1"/>
  <c r="Z18" i="33613" s="1"/>
  <c r="P19" i="33613"/>
  <c r="W19" i="33613" s="1"/>
  <c r="Z19" i="33613" s="1"/>
  <c r="P20" i="33613"/>
  <c r="W20" i="33613" s="1"/>
  <c r="Z20" i="33613" s="1"/>
  <c r="P21" i="33613"/>
  <c r="W21" i="33613" s="1"/>
  <c r="Z21" i="33613" s="1"/>
  <c r="C22" i="33613"/>
  <c r="D22" i="33613"/>
  <c r="E22" i="33613"/>
  <c r="F22" i="33613"/>
  <c r="G22" i="33613"/>
  <c r="H22" i="33613"/>
  <c r="I22" i="33613"/>
  <c r="J22" i="33613"/>
  <c r="K22" i="33613"/>
  <c r="L22" i="33613"/>
  <c r="M22" i="33613"/>
  <c r="N22" i="33613"/>
  <c r="O22" i="33613"/>
  <c r="Q22" i="33613"/>
  <c r="R22" i="33613"/>
  <c r="S22" i="33613"/>
  <c r="T22" i="33613"/>
  <c r="U22" i="33613"/>
  <c r="V22" i="33613"/>
  <c r="X22" i="33613"/>
  <c r="N5" i="33619" l="1"/>
  <c r="AA9" i="33619" s="1"/>
  <c r="C9" i="33618"/>
  <c r="W12" i="33619"/>
  <c r="Y12" i="33619" s="1"/>
  <c r="AA15" i="33616"/>
  <c r="X12" i="33619"/>
  <c r="AA24" i="33616"/>
  <c r="AC9" i="33619"/>
  <c r="AD10" i="33619"/>
  <c r="AE10" i="33619"/>
  <c r="AC10" i="33619"/>
  <c r="AB10" i="33619"/>
  <c r="AE11" i="33619"/>
  <c r="AC11" i="33619"/>
  <c r="AB11" i="33619"/>
  <c r="AA11" i="33619"/>
  <c r="AD9" i="33619"/>
  <c r="AB9" i="33619"/>
  <c r="K26" i="33613"/>
  <c r="K25" i="33613"/>
  <c r="K29" i="33613"/>
  <c r="Z14" i="33613"/>
  <c r="W22" i="33613"/>
  <c r="Z15" i="33613"/>
  <c r="Z22" i="33613" s="1"/>
  <c r="P22" i="33613"/>
  <c r="P14" i="33613"/>
  <c r="W14" i="33613"/>
  <c r="B23" i="33616"/>
  <c r="B22" i="33616"/>
  <c r="B21" i="33616"/>
  <c r="B19" i="33616"/>
  <c r="B18" i="33616"/>
  <c r="B17" i="33616"/>
  <c r="B16" i="33616"/>
  <c r="B14" i="33616"/>
  <c r="B13" i="33616"/>
  <c r="B11" i="33616"/>
  <c r="B10" i="33616"/>
  <c r="B9" i="33616"/>
  <c r="H41" i="33616"/>
  <c r="G41" i="33616"/>
  <c r="F41" i="33616"/>
  <c r="E41" i="33616"/>
  <c r="D41" i="33616"/>
  <c r="C41" i="33616"/>
  <c r="A2" i="33617"/>
  <c r="A2" i="33616"/>
  <c r="AA12" i="33619" l="1"/>
  <c r="AC12" i="33619"/>
  <c r="AD12" i="33619"/>
  <c r="AB12" i="33619"/>
  <c r="AE12" i="33619"/>
  <c r="G9" i="33619"/>
  <c r="K30" i="33613"/>
  <c r="N29" i="33613"/>
  <c r="G11" i="33619" l="1"/>
  <c r="P5" i="33616"/>
  <c r="C4" i="33616"/>
  <c r="P4" i="33616"/>
  <c r="V9" i="33616"/>
  <c r="W9" i="33616"/>
  <c r="X9" i="33616"/>
  <c r="E9" i="33616" s="1"/>
  <c r="Y9" i="33616"/>
  <c r="Z9" i="33616"/>
  <c r="V10" i="33616"/>
  <c r="W10" i="33616"/>
  <c r="X10" i="33616"/>
  <c r="E10" i="33616" s="1"/>
  <c r="Y10" i="33616"/>
  <c r="Z10" i="33616"/>
  <c r="V11" i="33616"/>
  <c r="W11" i="33616"/>
  <c r="X11" i="33616"/>
  <c r="E11" i="33616" s="1"/>
  <c r="Y11" i="33616"/>
  <c r="Z11" i="33616"/>
  <c r="V12" i="33616"/>
  <c r="W12" i="33616"/>
  <c r="X12" i="33616"/>
  <c r="Y12" i="33616"/>
  <c r="Z12" i="33616"/>
  <c r="V13" i="33616"/>
  <c r="W13" i="33616"/>
  <c r="X13" i="33616"/>
  <c r="E13" i="33616" s="1"/>
  <c r="Y13" i="33616"/>
  <c r="Z13" i="33616"/>
  <c r="V14" i="33616"/>
  <c r="W14" i="33616"/>
  <c r="X14" i="33616"/>
  <c r="E14" i="33616" s="1"/>
  <c r="Y14" i="33616"/>
  <c r="Z14" i="33616"/>
  <c r="V16" i="33616"/>
  <c r="W16" i="33616"/>
  <c r="X16" i="33616"/>
  <c r="E16" i="33616" s="1"/>
  <c r="Y16" i="33616"/>
  <c r="Z16" i="33616"/>
  <c r="V17" i="33616"/>
  <c r="W17" i="33616"/>
  <c r="X17" i="33616"/>
  <c r="E17" i="33616" s="1"/>
  <c r="Y17" i="33616"/>
  <c r="Z17" i="33616"/>
  <c r="V18" i="33616"/>
  <c r="W18" i="33616"/>
  <c r="X18" i="33616"/>
  <c r="E18" i="33616" s="1"/>
  <c r="Y18" i="33616"/>
  <c r="Z18" i="33616"/>
  <c r="V19" i="33616"/>
  <c r="W19" i="33616"/>
  <c r="X19" i="33616"/>
  <c r="E19" i="33616" s="1"/>
  <c r="Y19" i="33616"/>
  <c r="Z19" i="33616"/>
  <c r="V20" i="33616"/>
  <c r="W20" i="33616"/>
  <c r="Y20" i="33616"/>
  <c r="Z20" i="33616"/>
  <c r="X20" i="33616"/>
  <c r="V21" i="33616"/>
  <c r="W21" i="33616"/>
  <c r="X21" i="33616"/>
  <c r="E21" i="33616" s="1"/>
  <c r="Y21" i="33616"/>
  <c r="Z21" i="33616"/>
  <c r="V22" i="33616"/>
  <c r="W22" i="33616"/>
  <c r="X22" i="33616"/>
  <c r="E22" i="33616" s="1"/>
  <c r="Y22" i="33616"/>
  <c r="Z22" i="33616"/>
  <c r="V23" i="33616"/>
  <c r="W23" i="33616"/>
  <c r="X23" i="33616"/>
  <c r="E23" i="33616" s="1"/>
  <c r="Y23" i="33616"/>
  <c r="Z23" i="33616"/>
  <c r="X15" i="33616"/>
  <c r="Y15" i="33616"/>
  <c r="X24" i="33616"/>
  <c r="G12" i="33619" l="1"/>
  <c r="J7" i="33616"/>
  <c r="A9" i="33616"/>
  <c r="Y24" i="33616"/>
  <c r="W24" i="33616"/>
  <c r="A41" i="33616"/>
  <c r="AB18" i="33616"/>
  <c r="Z24" i="33616"/>
  <c r="AB16" i="33616"/>
  <c r="J13" i="33616"/>
  <c r="AB20" i="33616"/>
  <c r="AB23" i="33616"/>
  <c r="AB21" i="33616"/>
  <c r="AB19" i="33616"/>
  <c r="V24" i="33616"/>
  <c r="AB22" i="33616"/>
  <c r="AB17" i="33616"/>
  <c r="Z15" i="33616"/>
  <c r="AB11" i="33616"/>
  <c r="AB14" i="33616"/>
  <c r="AB10" i="33616"/>
  <c r="AB12" i="33616"/>
  <c r="AB9" i="33616"/>
  <c r="V15" i="33616"/>
  <c r="AB13" i="33616"/>
  <c r="C13" i="33616" s="1"/>
  <c r="W15" i="33616"/>
  <c r="AB24" i="33616" l="1"/>
  <c r="AF10" i="33616"/>
  <c r="AD13" i="33616"/>
  <c r="AB15" i="33616"/>
  <c r="AF15" i="33616" s="1"/>
  <c r="E24" i="33616" l="1"/>
  <c r="E43" i="33616" s="1"/>
  <c r="AG10" i="33616"/>
  <c r="AF20" i="33616"/>
  <c r="AE20" i="33616"/>
  <c r="AH20" i="33616"/>
  <c r="AG20" i="33616"/>
  <c r="AF12" i="33616"/>
  <c r="AE12" i="33616"/>
  <c r="AH12" i="33616"/>
  <c r="AG12" i="33616"/>
  <c r="AF22" i="33616"/>
  <c r="AE22" i="33616"/>
  <c r="C22" i="33616" s="1"/>
  <c r="AH22" i="33616"/>
  <c r="AG22" i="33616"/>
  <c r="AD9" i="33616"/>
  <c r="AF9" i="33616"/>
  <c r="AG9" i="33616"/>
  <c r="AE9" i="33616"/>
  <c r="C9" i="33616" s="1"/>
  <c r="AH9" i="33616"/>
  <c r="AF16" i="33616"/>
  <c r="AE16" i="33616"/>
  <c r="C16" i="33616" s="1"/>
  <c r="AH16" i="33616"/>
  <c r="AG16" i="33616"/>
  <c r="AG11" i="33616"/>
  <c r="AE11" i="33616"/>
  <c r="C11" i="33616" s="1"/>
  <c r="AH11" i="33616"/>
  <c r="AF11" i="33616"/>
  <c r="AG17" i="33616"/>
  <c r="AH17" i="33616"/>
  <c r="AF17" i="33616"/>
  <c r="AE17" i="33616"/>
  <c r="C17" i="33616" s="1"/>
  <c r="AD21" i="33616"/>
  <c r="AG21" i="33616"/>
  <c r="AE21" i="33616"/>
  <c r="C21" i="33616" s="1"/>
  <c r="AH21" i="33616"/>
  <c r="AF21" i="33616"/>
  <c r="AE14" i="33616"/>
  <c r="C14" i="33616" s="1"/>
  <c r="AH14" i="33616"/>
  <c r="AG14" i="33616"/>
  <c r="AF14" i="33616"/>
  <c r="AE10" i="33616"/>
  <c r="C10" i="33616" s="1"/>
  <c r="AG19" i="33616"/>
  <c r="AH19" i="33616"/>
  <c r="AE19" i="33616"/>
  <c r="C19" i="33616" s="1"/>
  <c r="AF19" i="33616"/>
  <c r="AF18" i="33616"/>
  <c r="AG18" i="33616"/>
  <c r="AE18" i="33616"/>
  <c r="C18" i="33616" s="1"/>
  <c r="AH18" i="33616"/>
  <c r="AH10" i="33616"/>
  <c r="AH23" i="33616"/>
  <c r="AG23" i="33616"/>
  <c r="AF23" i="33616"/>
  <c r="AE23" i="33616"/>
  <c r="C23" i="33616" s="1"/>
  <c r="AF24" i="33616"/>
  <c r="AH24" i="33616"/>
  <c r="AE24" i="33616"/>
  <c r="AG24" i="33616"/>
  <c r="AD15" i="33616"/>
  <c r="AH15" i="33616"/>
  <c r="AG15" i="33616"/>
  <c r="AE15" i="33616"/>
  <c r="AD11" i="33616"/>
  <c r="AD23" i="33616"/>
  <c r="AD24" i="33616"/>
  <c r="D13" i="33616"/>
  <c r="F13" i="33616"/>
  <c r="AD14" i="33616"/>
  <c r="E15" i="33616"/>
  <c r="E42" i="33616" s="1"/>
  <c r="AD12" i="33616"/>
  <c r="AD10" i="33616"/>
  <c r="AD16" i="33616"/>
  <c r="AD22" i="33616"/>
  <c r="AD19" i="33616"/>
  <c r="AD18" i="33616"/>
  <c r="AD20" i="33616"/>
  <c r="G13" i="33616"/>
  <c r="AD17" i="33616"/>
  <c r="E44" i="33616" l="1"/>
  <c r="F11" i="33616"/>
  <c r="D21" i="33616"/>
  <c r="F23" i="33616"/>
  <c r="G21" i="33616"/>
  <c r="H13" i="33616"/>
  <c r="D9" i="33616"/>
  <c r="G11" i="33616"/>
  <c r="G9" i="33616"/>
  <c r="F21" i="33616"/>
  <c r="D11" i="33616"/>
  <c r="F9" i="33616"/>
  <c r="D23" i="33616"/>
  <c r="G23" i="33616"/>
  <c r="F14" i="33616"/>
  <c r="D14" i="33616"/>
  <c r="G14" i="33616"/>
  <c r="C15" i="33616"/>
  <c r="C42" i="33616" s="1"/>
  <c r="F19" i="33616"/>
  <c r="D19" i="33616"/>
  <c r="G19" i="33616"/>
  <c r="F17" i="33616"/>
  <c r="D17" i="33616"/>
  <c r="G17" i="33616"/>
  <c r="F18" i="33616"/>
  <c r="D18" i="33616"/>
  <c r="G18" i="33616"/>
  <c r="F22" i="33616"/>
  <c r="G22" i="33616"/>
  <c r="D22" i="33616"/>
  <c r="D10" i="33616"/>
  <c r="G10" i="33616"/>
  <c r="F10" i="33616"/>
  <c r="G16" i="33616"/>
  <c r="F16" i="33616"/>
  <c r="D16" i="33616"/>
  <c r="C24" i="33616"/>
  <c r="C43" i="33616" s="1"/>
  <c r="C44" i="33616" l="1"/>
  <c r="H21" i="33616"/>
  <c r="H23" i="33616"/>
  <c r="H9" i="33616"/>
  <c r="H11" i="33616"/>
  <c r="H14" i="33616"/>
  <c r="F15" i="33616"/>
  <c r="F42" i="33616" s="1"/>
  <c r="H19" i="33616"/>
  <c r="D15" i="33616"/>
  <c r="D42" i="33616" s="1"/>
  <c r="G15" i="33616"/>
  <c r="G42" i="33616" s="1"/>
  <c r="H10" i="33616"/>
  <c r="H17" i="33616"/>
  <c r="H22" i="33616"/>
  <c r="F24" i="33616"/>
  <c r="F43" i="33616" s="1"/>
  <c r="D24" i="33616"/>
  <c r="D43" i="33616" s="1"/>
  <c r="H16" i="33616"/>
  <c r="G24" i="33616"/>
  <c r="G43" i="33616" s="1"/>
  <c r="H18" i="33616"/>
  <c r="F44" i="33616" l="1"/>
  <c r="G44" i="33616"/>
  <c r="D44" i="33616"/>
  <c r="H15" i="33616"/>
  <c r="H42" i="33616" s="1"/>
  <c r="H24" i="33616"/>
  <c r="H43" i="33616" s="1"/>
  <c r="H44" i="33616" l="1"/>
</calcChain>
</file>

<file path=xl/sharedStrings.xml><?xml version="1.0" encoding="utf-8"?>
<sst xmlns="http://schemas.openxmlformats.org/spreadsheetml/2006/main" count="213" uniqueCount="157">
  <si>
    <t>TR</t>
  </si>
  <si>
    <t>Marion Dufresne</t>
  </si>
  <si>
    <t>Alis</t>
  </si>
  <si>
    <t>Thalassa</t>
  </si>
  <si>
    <t>L'Atalante</t>
  </si>
  <si>
    <t>Thalia</t>
  </si>
  <si>
    <t>L'Europe</t>
  </si>
  <si>
    <t>CRI</t>
  </si>
  <si>
    <t>Autre Rech</t>
  </si>
  <si>
    <t>MIPNS</t>
  </si>
  <si>
    <t>Définition</t>
  </si>
  <si>
    <t>Valeur</t>
  </si>
  <si>
    <t>Antea</t>
  </si>
  <si>
    <t>RSh</t>
  </si>
  <si>
    <t>RTh</t>
  </si>
  <si>
    <t>IPh</t>
  </si>
  <si>
    <t>RSc</t>
  </si>
  <si>
    <t>RTc</t>
  </si>
  <si>
    <t>Ens</t>
  </si>
  <si>
    <t>Obs</t>
  </si>
  <si>
    <t>Ofeg</t>
  </si>
  <si>
    <t>MAFF</t>
  </si>
  <si>
    <t>MET</t>
  </si>
  <si>
    <t>TRv</t>
  </si>
  <si>
    <t>Total activité</t>
  </si>
  <si>
    <t>Recherche scientifique</t>
  </si>
  <si>
    <t>Partenariats public-privé. Affrètements</t>
  </si>
  <si>
    <t>Navires &lt; 36 m</t>
  </si>
  <si>
    <t>RSh
RSc</t>
  </si>
  <si>
    <t>Nombre de jours de recherche scientifique évalués par la CNFH ou la CNFC</t>
  </si>
  <si>
    <t>Nombre de jours de missions d'essais techniques</t>
  </si>
  <si>
    <t>RTh
RTc</t>
  </si>
  <si>
    <t>Nombre de jours de recherche technologique évalués par la CNFH ou la CNFC</t>
  </si>
  <si>
    <t>Nombre de jours de campagne d'intérèt public sur navires hauturiers (IPH) ou côtiers (IPC)</t>
  </si>
  <si>
    <t>Nombre de jours de campagne scientifique évalués par des commissions autres que CNFH ou CNFC</t>
  </si>
  <si>
    <t>Transit</t>
  </si>
  <si>
    <t>CRI + MAFF</t>
  </si>
  <si>
    <t>Transit valorisé</t>
  </si>
  <si>
    <t>Nombre de jours d'enseignement évalués par la CNFC</t>
  </si>
  <si>
    <t>Arrêt technique programmé</t>
  </si>
  <si>
    <t>Arrêt technique non programmé</t>
  </si>
  <si>
    <t>Navire</t>
  </si>
  <si>
    <t>Année</t>
  </si>
  <si>
    <t>Nombre de jours d'observation évalués par la CNFC</t>
  </si>
  <si>
    <t>RSh+RTh+RSc+RTc+Ens+Obs+Autre Rech+Ofeg</t>
  </si>
  <si>
    <t>Part Mar.</t>
  </si>
  <si>
    <t>Autre Part</t>
  </si>
  <si>
    <t>Nombre de jours de campagne Collaboration Recherche -  Industrie</t>
  </si>
  <si>
    <t>Nombre de jours d'affrètement commercial</t>
  </si>
  <si>
    <t>Total Activité + ATprog + ATnp</t>
  </si>
  <si>
    <t>QL</t>
  </si>
  <si>
    <t>Total MS + MAFF + MIPNS + MET + QL + TR + TRv</t>
  </si>
  <si>
    <t>IPc
Iph</t>
  </si>
  <si>
    <t>Navires &gt; 36 M</t>
  </si>
  <si>
    <t>Haliotis</t>
  </si>
  <si>
    <t xml:space="preserve">Pourquoi pas ? </t>
  </si>
  <si>
    <t>Définitions des types de campagnes</t>
  </si>
  <si>
    <t>Nombre de jours Enseignement Hauturiers</t>
  </si>
  <si>
    <t>Navires &gt;36m</t>
  </si>
  <si>
    <t>Navires &lt; 36m</t>
  </si>
  <si>
    <t>Durée des missions scientifiques (MS) : règles de calculs et d'affectation</t>
  </si>
  <si>
    <t>MS / Evaluation CNFH</t>
  </si>
  <si>
    <t>MS / Evaluation CNFC</t>
  </si>
  <si>
    <t xml:space="preserve">MS / Autres activités </t>
  </si>
  <si>
    <t xml:space="preserve"> Nombre de jours de campagne d'intérèt public non scientifique hors TAAF</t>
  </si>
  <si>
    <t>Service public (Hors marine)</t>
  </si>
  <si>
    <t>Arrêts Techniques et Missions d'essais techniques</t>
  </si>
  <si>
    <t>Nombre de jours TAAF (MDII)</t>
  </si>
  <si>
    <t>Autres indicateurs</t>
  </si>
  <si>
    <t>Marine</t>
  </si>
  <si>
    <t>Nombre de jours de désarmement flotte côtière</t>
  </si>
  <si>
    <t>Nombre de jours de désarmement flotte hauturière (hors Bb)</t>
  </si>
  <si>
    <t>Bilan désarmement</t>
  </si>
  <si>
    <t>Désarmement</t>
  </si>
  <si>
    <t>Institut</t>
  </si>
  <si>
    <t>Bilan Enseignement</t>
  </si>
  <si>
    <t>Campagne</t>
  </si>
  <si>
    <t>Nombre de jours Enseignement Total</t>
  </si>
  <si>
    <t>Nombre de jours Enseignement Cotier</t>
  </si>
  <si>
    <t>Définitions des Totaux</t>
  </si>
  <si>
    <t>Bilan par catégorie et par navire</t>
  </si>
  <si>
    <t>Bilan Observatoires</t>
  </si>
  <si>
    <t>Définitions des catégories</t>
  </si>
  <si>
    <t xml:space="preserve">Etabli sur la base du  </t>
  </si>
  <si>
    <t>Total MS (TOTAL Mission Scientifique) =</t>
  </si>
  <si>
    <t>Total Activité =</t>
  </si>
  <si>
    <t>Total Armement =</t>
  </si>
  <si>
    <t xml:space="preserve">Nb jours de campagnes européennes sur les navires de l'Ifremer dans le cadre de l’accord OFEG (Ocean Facilities Exchange Group) </t>
  </si>
  <si>
    <t>Nombre de jours financés par la Marine (partenaire institutionnel)</t>
  </si>
  <si>
    <t>Nombre de jours financés par d'autres partenaires institutionnels : IEO pour l'Ifremer,…</t>
  </si>
  <si>
    <t>Nombre de jours à quai pour logistique</t>
  </si>
  <si>
    <t>Total - QL-TR-Trv</t>
  </si>
  <si>
    <t>Nombre de jours</t>
  </si>
  <si>
    <t>Observatoire</t>
  </si>
  <si>
    <t>Type</t>
  </si>
  <si>
    <t>Service public (hors marine)</t>
  </si>
  <si>
    <t>IPH + IPC+ Autre Part+MIPNS</t>
  </si>
  <si>
    <t>MET + ATprog + ATnp</t>
  </si>
  <si>
    <t>Arrêts techniques et missions d'essais techniques</t>
  </si>
  <si>
    <t>Distribution QLTR</t>
  </si>
  <si>
    <t>Total (hors marine)</t>
  </si>
  <si>
    <t>Nombre de jours dans l'année :</t>
  </si>
  <si>
    <t>Indicateurs</t>
  </si>
  <si>
    <t>Cible/élément d’appréciation (jours)</t>
  </si>
  <si>
    <t>̴ 120</t>
  </si>
  <si>
    <t>̴ 100</t>
  </si>
  <si>
    <t>̴ 700</t>
  </si>
  <si>
    <t>Nombre de jours dédiés aux activités de recherche scientifiques et technologiques sous réserve de stabilité budgétaire et du périmètre de la flotte nb : flotte hauturière</t>
  </si>
  <si>
    <t>Nombre de jours dédiés aux missions de service public hauturières nationales, hors marine sous réserve de stabilité budgétaire et du périmètre de la flotte</t>
  </si>
  <si>
    <t>Nombre de jours dédiés aux partenariats de l'Ifremer, sous réserve de stabilité budgétaire et du périmètre de la flotte nb : flotte hauturière</t>
  </si>
  <si>
    <t>Nombre de jours d'armement de la flotte côtière, sous réserve de stabilité budgétaire et du périmètre de la flotte</t>
  </si>
  <si>
    <t>Total
armement</t>
  </si>
  <si>
    <t>Total
MS</t>
  </si>
  <si>
    <t>Année :</t>
  </si>
  <si>
    <t>Sur les navires &gt;36 m, le nombre de jours de Mission Scientifique (MS) correspond au nombre de jours de présence de l'équipe scientifique à bord du navire (mobilisation, transits, escales intermédiaires, travaux et démobilisation).
Les jours de mobilisation sans présence de scientifiques à bord  nécessaire pour certains types équipement (ROV, SMT, ...) sont affectés à la modalité QL. A l'issue de la campagne, les escales dues sont également affectées à la modalité QL</t>
  </si>
  <si>
    <t>Sur les navires &lt;36 m,  le nombre de jours de Mission Scientifique (MS) correspond au nombre de jours de présence de l'équipe scientifique à bord du navire  (mobilisation, transits, escales intermédiaires, travaux et démobilisation).
Les jours de mobilisation sans présence de scientifiques à bord  nécessaire pour certains types équipement  sont affectés à la modalité QL, cf. ci dessus.
- Pour l'INSU,  conformément aux Conditions Générales d'Engagement des marins de l'INSU, le rythme de navigation est de : 5 x 24 heures suivis de 24 heures de relâche.
- Pour l'IFREMER, conformément aux accords sociaux du gestionnaire technique GENAVIR, le rythme de navigation est de : 5 jours de mer - 1 jour à quai suivis de 5 jours de mer / 2 jours à quai.
Ces jours à quai sont des jours de quai logistiques, utilisés à des fins scientifiques et/ou de l'armement.
- Pour l'IRD, les navires sont généralement armés en hauturier. Leur rythme de navigation est alors limité par l'autonomie en vivre et carburant des navires. 
Une demande de l'IRD est en cours de traitement, pour que l'ANTEA puisse également être "armé en côtier" quand la mission le permet. 
Dans ce cas le rythme de navigation est identique à celui des navires côtiers de l'IFREMER.</t>
  </si>
  <si>
    <t>AT
prog</t>
  </si>
  <si>
    <t>AT
np</t>
  </si>
  <si>
    <t>Totaux par navire</t>
  </si>
  <si>
    <t>Engagements</t>
  </si>
  <si>
    <t>Objectifs</t>
  </si>
  <si>
    <r>
      <t>Nombre de jours de recherche sur les navires &gt;36m</t>
    </r>
    <r>
      <rPr>
        <sz val="10"/>
        <rFont val="Arial"/>
        <family val="2"/>
      </rPr>
      <t xml:space="preserve"> (nombre minimal 450 jours)</t>
    </r>
  </si>
  <si>
    <r>
      <t>Nombre de jours de recherche sur les navires &lt; 36m</t>
    </r>
    <r>
      <rPr>
        <sz val="10"/>
        <rFont val="Arial"/>
        <family val="2"/>
      </rPr>
      <t xml:space="preserve"> (nombre minimal 960 jours)</t>
    </r>
  </si>
  <si>
    <t>TAAFNFS</t>
  </si>
  <si>
    <t>Activité TAAF (hors périmètre de la DFO)</t>
  </si>
  <si>
    <t>QL+TR+Trv</t>
  </si>
  <si>
    <t xml:space="preserve">Bilan par catégorie </t>
  </si>
  <si>
    <t>Total</t>
  </si>
  <si>
    <t>Equivalence Navires</t>
  </si>
  <si>
    <t>Total Marine Pp?</t>
  </si>
  <si>
    <t>BHO</t>
  </si>
  <si>
    <t>Total Ifremer BHO</t>
  </si>
  <si>
    <t>Nombre de jours sur le Pp?</t>
  </si>
  <si>
    <t>Nombre de jours sur le BHO</t>
  </si>
  <si>
    <t>̴̴ 320</t>
  </si>
  <si>
    <t>Suivi de l'activité Ifremer sur le "Beautemps Beaupré"</t>
  </si>
  <si>
    <t>Suivi de l'activité Marine sur le "Pourquoi Pas ?"</t>
  </si>
  <si>
    <r>
      <t>Nombre de jours de Partenarait avec la Marine</t>
    </r>
    <r>
      <rPr>
        <sz val="10"/>
        <rFont val="Arial"/>
        <family val="2"/>
      </rPr>
      <t xml:space="preserve"> (objectif 130 jours Pp?)</t>
    </r>
  </si>
  <si>
    <t xml:space="preserve">MS / Evaluation CNFH    +  MS / Evaluation CNFC   + MS / Autres activités </t>
  </si>
  <si>
    <t>Les transits (Tr et Trv) ainsi que les périodes à quai nécessaires à la préparation et à la logistique des opérations hors mob et demob (QL) sont répartis au prorata sur les 4 catégories ci-dessus</t>
  </si>
  <si>
    <t>Synthèse indicateurs DMON du contrat d’objectifs État-Ifremer</t>
  </si>
  <si>
    <t>Tr</t>
  </si>
  <si>
    <t>IPc</t>
  </si>
  <si>
    <t>AutrePart</t>
  </si>
  <si>
    <t>Trv</t>
  </si>
  <si>
    <t>ATnp</t>
  </si>
  <si>
    <t xml:space="preserve">ATprog </t>
  </si>
  <si>
    <t>ATTAAFnp</t>
  </si>
  <si>
    <t>ATTAAFprog</t>
  </si>
  <si>
    <r>
      <t xml:space="preserve">Nombre de jours de service public sur les navires hauturiers de Ifremer </t>
    </r>
    <r>
      <rPr>
        <sz val="10"/>
        <rFont val="Arial"/>
        <family val="2"/>
      </rPr>
      <t>(objectif 120 jours)</t>
    </r>
  </si>
  <si>
    <t>Nombre de jours d'Arrêt technique programmé (MDII)</t>
  </si>
  <si>
    <t>Nombre de jours d'Arrêt technique non programmé (MDII)</t>
  </si>
  <si>
    <t>Programme des campagnes de la Flotte Océanographique Française</t>
  </si>
  <si>
    <t>Cotes de la manche</t>
  </si>
  <si>
    <t>Beautemps-Beaupre</t>
  </si>
  <si>
    <t>Tethys 2</t>
  </si>
  <si>
    <t>Calendrier DFO 2018-BILAN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</si>
</sst>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_ ;\-#,##0\ "/>
  </numFmts>
  <fonts count="48" x14ac:knownFonts="1">
    <font>
      <sz val="10"/>
      <name val="Arial"/>
    </font>
    <font>
      <sz val="10"/>
      <name val="Arial"/>
      <family val="2"/>
    </font>
    <font>
      <b/>
      <sz val="10"/>
      <name val="Arial"/>
      <family val="2"/>
    </font>
    <font>
      <sz val="10"/>
      <name val="Arial"/>
      <family val="2"/>
    </font>
    <font>
      <sz val="8"/>
      <name val="Arial"/>
      <family val="2"/>
    </font>
    <font>
      <b/>
      <sz val="8"/>
      <name val="Arial"/>
      <family val="2"/>
    </font>
    <font>
      <sz val="9"/>
      <name val="Arial"/>
      <family val="2"/>
    </font>
    <font>
      <b/>
      <sz val="12"/>
      <name val="Arial"/>
      <family val="2"/>
    </font>
    <font>
      <sz val="12"/>
      <name val="Arial"/>
      <family val="2"/>
    </font>
    <font>
      <b/>
      <sz val="6"/>
      <name val="Arial"/>
      <family val="2"/>
    </font>
    <font>
      <sz val="14"/>
      <name val="Arial"/>
      <family val="2"/>
    </font>
    <font>
      <sz val="16"/>
      <name val="Arial"/>
      <family val="2"/>
    </font>
    <font>
      <b/>
      <sz val="16"/>
      <color indexed="48"/>
      <name val="Arial"/>
      <family val="2"/>
    </font>
    <font>
      <sz val="18"/>
      <name val="Arial"/>
      <family val="2"/>
    </font>
    <font>
      <b/>
      <sz val="18"/>
      <color indexed="48"/>
      <name val="Arial"/>
      <family val="2"/>
    </font>
    <font>
      <sz val="20"/>
      <name val="Arial"/>
      <family val="2"/>
    </font>
    <font>
      <b/>
      <sz val="20"/>
      <color indexed="48"/>
      <name val="Arial"/>
      <family val="2"/>
    </font>
    <font>
      <b/>
      <sz val="16"/>
      <name val="Arial"/>
      <family val="2"/>
    </font>
    <font>
      <sz val="16"/>
      <color indexed="48"/>
      <name val="Arial"/>
      <family val="2"/>
    </font>
    <font>
      <b/>
      <sz val="12"/>
      <color rgb="FF0070C0"/>
      <name val="Arial"/>
      <family val="2"/>
    </font>
    <font>
      <b/>
      <sz val="16"/>
      <color rgb="FF0066CC"/>
      <name val="Arial"/>
      <family val="2"/>
    </font>
    <font>
      <b/>
      <sz val="16"/>
      <color rgb="FF0070C0"/>
      <name val="Arial"/>
      <family val="2"/>
    </font>
    <font>
      <b/>
      <sz val="10"/>
      <color rgb="FF0070C0"/>
      <name val="Arial"/>
      <family val="2"/>
    </font>
    <font>
      <b/>
      <sz val="8"/>
      <color rgb="FF0070C0"/>
      <name val="Arial"/>
      <family val="2"/>
    </font>
    <font>
      <b/>
      <sz val="10"/>
      <color indexed="48"/>
      <name val="Arial"/>
      <family val="2"/>
    </font>
    <font>
      <b/>
      <sz val="11"/>
      <name val="Arial"/>
      <family val="2"/>
    </font>
    <font>
      <b/>
      <sz val="22"/>
      <color rgb="FFFF0000"/>
      <name val="Arial"/>
      <family val="2"/>
    </font>
    <font>
      <b/>
      <sz val="16"/>
      <color theme="4"/>
      <name val="Arial"/>
      <family val="2"/>
    </font>
    <font>
      <b/>
      <sz val="12"/>
      <color indexed="48"/>
      <name val="Arial"/>
      <family val="2"/>
    </font>
    <font>
      <b/>
      <sz val="20"/>
      <color theme="4"/>
      <name val="Arial"/>
      <family val="2"/>
    </font>
    <font>
      <b/>
      <sz val="26"/>
      <color theme="3" tint="0.39997558519241921"/>
      <name val="Arial"/>
      <family val="2"/>
    </font>
    <font>
      <b/>
      <sz val="12"/>
      <color theme="3" tint="0.39997558519241921"/>
      <name val="Arial"/>
      <family val="2"/>
    </font>
    <font>
      <b/>
      <sz val="10"/>
      <color theme="3" tint="0.39997558519241921"/>
      <name val="Arial"/>
      <family val="2"/>
    </font>
    <font>
      <b/>
      <i/>
      <sz val="20"/>
      <color rgb="FFFF0000"/>
      <name val="Arial"/>
      <family val="2"/>
    </font>
    <font>
      <sz val="11"/>
      <name val="Arial"/>
      <family val="2"/>
    </font>
    <font>
      <b/>
      <sz val="11"/>
      <color rgb="FFFF0000"/>
      <name val="Arial"/>
      <family val="2"/>
    </font>
    <font>
      <sz val="22"/>
      <name val="Arial"/>
      <family val="2"/>
    </font>
    <font>
      <sz val="26"/>
      <name val="Arial"/>
      <family val="2"/>
    </font>
    <font>
      <b/>
      <sz val="26"/>
      <color indexed="48"/>
      <name val="Arial"/>
      <family val="2"/>
    </font>
    <font>
      <b/>
      <sz val="20"/>
      <color rgb="FF0070C0"/>
      <name val="Arial"/>
      <family val="2"/>
    </font>
    <font>
      <b/>
      <sz val="20"/>
      <color theme="3" tint="0.39997558519241921"/>
      <name val="Arial"/>
      <family val="2"/>
    </font>
    <font>
      <sz val="12"/>
      <color theme="3" tint="0.39997558519241921"/>
      <name val="Arial"/>
      <family val="2"/>
    </font>
    <font>
      <b/>
      <sz val="8"/>
      <color theme="3" tint="0.39997558519241921"/>
      <name val="Arial"/>
      <family val="2"/>
    </font>
    <font>
      <b/>
      <sz val="16"/>
      <color theme="3" tint="0.39997558519241921"/>
      <name val="Arial"/>
      <family val="2"/>
    </font>
    <font>
      <b/>
      <sz val="23"/>
      <color theme="3" tint="0.39997558519241921"/>
      <name val="Calibri"/>
      <family val="2"/>
      <scheme val="minor"/>
    </font>
    <font>
      <b/>
      <sz val="23"/>
      <color theme="4"/>
      <name val="Calibri"/>
      <family val="2"/>
      <scheme val="minor"/>
    </font>
    <font>
      <b/>
      <sz val="18"/>
      <color theme="3" tint="0.39997558519241921"/>
      <name val="Arial"/>
      <family val="2"/>
    </font>
    <font>
      <b/>
      <sz val="18"/>
      <color theme="4"/>
      <name val="Arial"/>
      <family val="2"/>
    </font>
  </fonts>
  <fills count="14">
    <fill>
      <patternFill patternType="none"/>
    </fill>
    <fill>
      <patternFill patternType="gray125"/>
    </fill>
    <fill>
      <patternFill patternType="solid">
        <fgColor rgb="FFF1933D"/>
        <bgColor indexed="64"/>
      </patternFill>
    </fill>
    <fill>
      <patternFill patternType="solid">
        <fgColor rgb="FFB8F5F6"/>
        <bgColor indexed="64"/>
      </patternFill>
    </fill>
    <fill>
      <patternFill patternType="solid">
        <fgColor rgb="FFF89736"/>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CD4B6"/>
        <bgColor indexed="64"/>
      </patternFill>
    </fill>
    <fill>
      <patternFill patternType="solid">
        <fgColor rgb="FFB6FF9F"/>
        <bgColor indexed="64"/>
      </patternFill>
    </fill>
    <fill>
      <patternFill patternType="solid">
        <fgColor theme="0"/>
        <bgColor indexed="64"/>
      </patternFill>
    </fill>
    <fill>
      <patternFill patternType="solid">
        <fgColor rgb="FF538DD5"/>
        <bgColor indexed="64"/>
      </patternFill>
    </fill>
    <fill>
      <patternFill patternType="solid">
        <fgColor rgb="FFD9D9D9"/>
        <bgColor indexed="64"/>
      </patternFill>
    </fill>
    <fill>
      <patternFill patternType="solid">
        <fgColor rgb="FFFFFF00"/>
        <bgColor indexed="64"/>
      </patternFill>
    </fill>
    <fill>
      <patternFill patternType="solid">
        <fgColor theme="4" tint="0.79998168889431442"/>
        <bgColor indexed="64"/>
      </patternFill>
    </fill>
  </fills>
  <borders count="75">
    <border>
      <left/>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s>
  <cellStyleXfs count="2">
    <xf numFmtId="0" fontId="0" fillId="0" borderId="0"/>
    <xf numFmtId="43" fontId="1" fillId="0" borderId="0" applyFont="0" applyFill="0" applyBorder="0" applyAlignment="0" applyProtection="0"/>
  </cellStyleXfs>
  <cellXfs count="564">
    <xf numFmtId="0" fontId="0" fillId="0" borderId="0" xfId="0"/>
    <xf numFmtId="0" fontId="0" fillId="0" borderId="0" xfId="0" applyAlignment="1">
      <alignment horizontal="center"/>
    </xf>
    <xf numFmtId="0" fontId="4" fillId="0" borderId="0" xfId="0" applyFont="1" applyAlignment="1">
      <alignment horizontal="center" wrapText="1"/>
    </xf>
    <xf numFmtId="0" fontId="4" fillId="0" borderId="0" xfId="0" applyFont="1" applyAlignment="1">
      <alignment wrapText="1"/>
    </xf>
    <xf numFmtId="0" fontId="8" fillId="0" borderId="0" xfId="0" applyFont="1" applyAlignment="1">
      <alignment vertical="center" wrapText="1"/>
    </xf>
    <xf numFmtId="0" fontId="4" fillId="0" borderId="0" xfId="0" applyFont="1" applyAlignment="1">
      <alignment vertical="center" wrapText="1"/>
    </xf>
    <xf numFmtId="0" fontId="4" fillId="0" borderId="0" xfId="0" applyFont="1" applyFill="1" applyBorder="1" applyAlignment="1">
      <alignment wrapText="1"/>
    </xf>
    <xf numFmtId="0" fontId="4" fillId="0" borderId="0" xfId="0" applyFont="1" applyFill="1" applyBorder="1" applyAlignment="1">
      <alignment vertical="top" wrapText="1"/>
    </xf>
    <xf numFmtId="0" fontId="9" fillId="0" borderId="0" xfId="0" applyFont="1" applyFill="1" applyAlignment="1">
      <alignment vertical="center"/>
    </xf>
    <xf numFmtId="0" fontId="0" fillId="0" borderId="0" xfId="0" applyFill="1" applyBorder="1" applyAlignment="1">
      <alignment wrapText="1"/>
    </xf>
    <xf numFmtId="0" fontId="4" fillId="0" borderId="0" xfId="0" applyFont="1" applyFill="1" applyAlignment="1">
      <alignment wrapText="1"/>
    </xf>
    <xf numFmtId="0" fontId="5" fillId="0" borderId="0" xfId="0" applyFont="1" applyFill="1" applyAlignment="1">
      <alignment vertical="center"/>
    </xf>
    <xf numFmtId="0" fontId="7" fillId="0" borderId="0" xfId="0" applyFont="1" applyAlignment="1">
      <alignment vertical="center" wrapText="1"/>
    </xf>
    <xf numFmtId="0" fontId="6" fillId="0" borderId="0" xfId="0" applyFont="1" applyBorder="1" applyAlignment="1">
      <alignment horizontal="center" vertical="center" textRotation="90"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3" fillId="0" borderId="0" xfId="0" applyFont="1" applyBorder="1" applyAlignment="1">
      <alignment vertical="center" wrapText="1"/>
    </xf>
    <xf numFmtId="0" fontId="10" fillId="0" borderId="0" xfId="0" applyFont="1"/>
    <xf numFmtId="0" fontId="3" fillId="0" borderId="0" xfId="0" applyFont="1" applyAlignment="1">
      <alignment vertical="center" wrapText="1"/>
    </xf>
    <xf numFmtId="0" fontId="3" fillId="0" borderId="0" xfId="0" applyFont="1" applyAlignment="1">
      <alignment wrapText="1"/>
    </xf>
    <xf numFmtId="0" fontId="3" fillId="0" borderId="0" xfId="0" applyFont="1"/>
    <xf numFmtId="0" fontId="8" fillId="0" borderId="0" xfId="0" applyFont="1" applyAlignment="1">
      <alignment vertical="center"/>
    </xf>
    <xf numFmtId="0" fontId="7" fillId="0" borderId="0" xfId="0" applyFont="1" applyFill="1" applyAlignment="1">
      <alignment vertical="center"/>
    </xf>
    <xf numFmtId="0" fontId="14" fillId="0" borderId="0" xfId="0" applyFont="1" applyBorder="1" applyAlignment="1">
      <alignment horizontal="left" vertical="center"/>
    </xf>
    <xf numFmtId="0" fontId="13" fillId="0" borderId="0" xfId="0" applyFont="1" applyBorder="1" applyAlignment="1">
      <alignment horizontal="center" vertical="center"/>
    </xf>
    <xf numFmtId="0" fontId="16" fillId="0" borderId="0" xfId="0" applyFont="1" applyBorder="1" applyAlignment="1">
      <alignment horizontal="left" vertical="center"/>
    </xf>
    <xf numFmtId="0" fontId="12" fillId="0" borderId="0" xfId="0" applyFont="1" applyBorder="1" applyAlignment="1">
      <alignment horizontal="left" vertical="center"/>
    </xf>
    <xf numFmtId="0" fontId="8" fillId="0" borderId="0" xfId="0" applyFont="1" applyAlignment="1">
      <alignment horizontal="center" wrapText="1"/>
    </xf>
    <xf numFmtId="0" fontId="3" fillId="0" borderId="0" xfId="0" applyFont="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17" fillId="0" borderId="0" xfId="0" applyFont="1" applyAlignment="1">
      <alignment wrapText="1"/>
    </xf>
    <xf numFmtId="0" fontId="17" fillId="0" borderId="0" xfId="0" applyFont="1" applyAlignment="1">
      <alignment vertical="center" wrapText="1"/>
    </xf>
    <xf numFmtId="0" fontId="12" fillId="0" borderId="0" xfId="0" applyFont="1" applyAlignment="1">
      <alignment horizontal="left" vertical="center"/>
    </xf>
    <xf numFmtId="0" fontId="3" fillId="0" borderId="0" xfId="0" applyFont="1" applyBorder="1" applyAlignment="1">
      <alignment wrapText="1"/>
    </xf>
    <xf numFmtId="1" fontId="16" fillId="0" borderId="0" xfId="0" applyNumberFormat="1" applyFont="1" applyBorder="1" applyAlignment="1">
      <alignment horizontal="left" vertical="center"/>
    </xf>
    <xf numFmtId="1" fontId="14" fillId="0" borderId="0" xfId="0" applyNumberFormat="1" applyFont="1" applyBorder="1" applyAlignment="1">
      <alignment horizontal="left" vertical="center"/>
    </xf>
    <xf numFmtId="1" fontId="7" fillId="0" borderId="0" xfId="0" applyNumberFormat="1" applyFont="1" applyFill="1" applyAlignment="1">
      <alignment vertical="center"/>
    </xf>
    <xf numFmtId="1" fontId="4" fillId="0" borderId="0" xfId="0" applyNumberFormat="1" applyFont="1" applyAlignment="1">
      <alignment wrapText="1"/>
    </xf>
    <xf numFmtId="1" fontId="4" fillId="0" borderId="0" xfId="0" applyNumberFormat="1" applyFont="1" applyAlignment="1">
      <alignment horizontal="center" wrapText="1"/>
    </xf>
    <xf numFmtId="0" fontId="22" fillId="0" borderId="0" xfId="0" applyFont="1" applyAlignment="1">
      <alignment vertical="center" wrapText="1"/>
    </xf>
    <xf numFmtId="0" fontId="19" fillId="0" borderId="0" xfId="0" applyFont="1" applyAlignment="1">
      <alignment horizontal="center" vertical="center" wrapText="1"/>
    </xf>
    <xf numFmtId="0" fontId="21" fillId="0" borderId="0" xfId="0" applyFont="1" applyBorder="1" applyAlignment="1">
      <alignment wrapText="1"/>
    </xf>
    <xf numFmtId="0" fontId="2" fillId="0" borderId="15" xfId="0" applyFont="1" applyBorder="1" applyAlignment="1">
      <alignment vertical="center" wrapText="1"/>
    </xf>
    <xf numFmtId="0" fontId="1" fillId="0" borderId="33"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8" borderId="28"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8" borderId="3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2" fillId="0" borderId="3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4" xfId="0" applyFont="1" applyFill="1" applyBorder="1" applyAlignment="1">
      <alignment horizontal="center" vertical="center"/>
    </xf>
    <xf numFmtId="0" fontId="19" fillId="0" borderId="0" xfId="0" applyFont="1" applyBorder="1" applyAlignment="1">
      <alignment vertical="center"/>
    </xf>
    <xf numFmtId="0" fontId="7" fillId="0" borderId="0" xfId="0" applyFont="1" applyBorder="1" applyAlignment="1">
      <alignment vertical="center"/>
    </xf>
    <xf numFmtId="0" fontId="23" fillId="13" borderId="0" xfId="0" applyFont="1" applyFill="1" applyAlignment="1">
      <alignment horizontal="center" vertical="center" wrapText="1"/>
    </xf>
    <xf numFmtId="1" fontId="1" fillId="0" borderId="2" xfId="0" applyNumberFormat="1" applyFont="1" applyBorder="1" applyAlignment="1">
      <alignment horizontal="center" vertical="center" wrapText="1"/>
    </xf>
    <xf numFmtId="1" fontId="1" fillId="0" borderId="21" xfId="0" applyNumberFormat="1" applyFont="1" applyBorder="1" applyAlignment="1">
      <alignment horizontal="center" vertical="center" wrapText="1"/>
    </xf>
    <xf numFmtId="1" fontId="1" fillId="0" borderId="22" xfId="0" applyNumberFormat="1" applyFont="1" applyBorder="1" applyAlignment="1">
      <alignment horizontal="center" vertical="center" wrapText="1"/>
    </xf>
    <xf numFmtId="1" fontId="1" fillId="0" borderId="10"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1" fontId="22" fillId="0" borderId="0" xfId="0" applyNumberFormat="1" applyFont="1" applyAlignment="1">
      <alignment vertical="center" wrapText="1"/>
    </xf>
    <xf numFmtId="1" fontId="1" fillId="0" borderId="0" xfId="0" applyNumberFormat="1" applyFont="1" applyAlignment="1">
      <alignment vertical="center" wrapText="1"/>
    </xf>
    <xf numFmtId="0" fontId="24" fillId="0" borderId="0" xfId="0" applyFont="1" applyBorder="1" applyAlignment="1">
      <alignment horizontal="left" vertical="center"/>
    </xf>
    <xf numFmtId="1" fontId="24" fillId="0" borderId="0" xfId="0" applyNumberFormat="1" applyFont="1" applyBorder="1" applyAlignment="1">
      <alignment horizontal="left" vertical="center"/>
    </xf>
    <xf numFmtId="164" fontId="1" fillId="0" borderId="14" xfId="1" applyNumberFormat="1" applyFont="1" applyFill="1" applyBorder="1" applyAlignment="1">
      <alignment vertical="center" wrapText="1"/>
    </xf>
    <xf numFmtId="164" fontId="1" fillId="0" borderId="61" xfId="1" applyNumberFormat="1" applyFont="1" applyFill="1" applyBorder="1" applyAlignment="1">
      <alignment vertical="center" wrapText="1"/>
    </xf>
    <xf numFmtId="164" fontId="1" fillId="0" borderId="12" xfId="1" applyNumberFormat="1" applyFont="1" applyFill="1" applyBorder="1" applyAlignment="1">
      <alignment vertical="center" wrapText="1"/>
    </xf>
    <xf numFmtId="164" fontId="1" fillId="0" borderId="48" xfId="1" applyNumberFormat="1" applyFont="1" applyFill="1" applyBorder="1" applyAlignment="1">
      <alignment vertical="center" wrapText="1"/>
    </xf>
    <xf numFmtId="164" fontId="1" fillId="0" borderId="0" xfId="1" applyNumberFormat="1" applyFont="1" applyFill="1" applyBorder="1" applyAlignment="1">
      <alignment vertical="center" wrapText="1"/>
    </xf>
    <xf numFmtId="164" fontId="1" fillId="0" borderId="49" xfId="1" applyNumberFormat="1" applyFont="1" applyFill="1" applyBorder="1" applyAlignment="1">
      <alignment vertical="center" wrapText="1"/>
    </xf>
    <xf numFmtId="164" fontId="1" fillId="0" borderId="0" xfId="0" applyNumberFormat="1" applyFont="1" applyAlignment="1">
      <alignment vertical="center" wrapText="1"/>
    </xf>
    <xf numFmtId="164" fontId="1" fillId="0" borderId="22" xfId="1" applyNumberFormat="1" applyFont="1" applyFill="1" applyBorder="1" applyAlignment="1">
      <alignment vertical="center" wrapText="1"/>
    </xf>
    <xf numFmtId="164" fontId="1" fillId="0" borderId="47" xfId="1" applyNumberFormat="1" applyFont="1" applyFill="1" applyBorder="1" applyAlignment="1">
      <alignment vertical="center" wrapText="1"/>
    </xf>
    <xf numFmtId="164" fontId="1" fillId="0" borderId="20" xfId="1" applyNumberFormat="1" applyFont="1" applyFill="1" applyBorder="1" applyAlignment="1">
      <alignment vertical="center" wrapText="1"/>
    </xf>
    <xf numFmtId="0" fontId="2" fillId="0" borderId="0" xfId="0" applyFont="1" applyFill="1" applyAlignment="1">
      <alignment vertical="center"/>
    </xf>
    <xf numFmtId="0" fontId="6" fillId="0" borderId="0" xfId="0" applyFont="1" applyAlignment="1">
      <alignment vertical="center" wrapText="1"/>
    </xf>
    <xf numFmtId="1" fontId="6" fillId="0" borderId="0" xfId="0" applyNumberFormat="1" applyFont="1" applyAlignment="1">
      <alignment vertical="center" wrapText="1"/>
    </xf>
    <xf numFmtId="1"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1" fillId="0" borderId="0" xfId="0" applyFont="1" applyBorder="1" applyAlignment="1">
      <alignment horizontal="center" vertical="center" textRotation="90" wrapText="1"/>
    </xf>
    <xf numFmtId="0" fontId="2" fillId="0" borderId="0" xfId="0" applyFont="1" applyFill="1" applyBorder="1" applyAlignment="1">
      <alignment vertical="center"/>
    </xf>
    <xf numFmtId="1" fontId="2" fillId="0" borderId="0" xfId="0" applyNumberFormat="1" applyFont="1" applyFill="1" applyBorder="1" applyAlignment="1">
      <alignment horizontal="center" vertical="center"/>
    </xf>
    <xf numFmtId="0" fontId="1" fillId="0" borderId="0" xfId="0" applyFont="1" applyBorder="1" applyAlignment="1">
      <alignment horizontal="center" vertical="center" textRotation="90"/>
    </xf>
    <xf numFmtId="0" fontId="2" fillId="0" borderId="0" xfId="0" applyFont="1" applyBorder="1" applyAlignment="1">
      <alignment horizontal="center" vertical="center" wrapText="1"/>
    </xf>
    <xf numFmtId="0" fontId="1" fillId="0" borderId="0" xfId="0" applyFont="1" applyBorder="1" applyAlignment="1">
      <alignment horizontal="center" wrapText="1"/>
    </xf>
    <xf numFmtId="0" fontId="0" fillId="0" borderId="0" xfId="0" applyBorder="1" applyAlignment="1">
      <alignment vertical="center" wrapText="1"/>
    </xf>
    <xf numFmtId="0" fontId="26" fillId="0" borderId="0" xfId="0" applyFont="1" applyAlignment="1">
      <alignment horizontal="center" vertical="center" textRotation="90" wrapText="1"/>
    </xf>
    <xf numFmtId="0" fontId="17" fillId="0" borderId="0" xfId="0" applyFont="1" applyBorder="1" applyAlignment="1">
      <alignment vertical="center"/>
    </xf>
    <xf numFmtId="0" fontId="1" fillId="0" borderId="0" xfId="0" applyFont="1" applyBorder="1" applyAlignment="1">
      <alignment horizontal="left" vertical="center" wrapText="1"/>
    </xf>
    <xf numFmtId="0" fontId="28" fillId="0" borderId="0" xfId="0" applyFont="1" applyBorder="1" applyAlignment="1">
      <alignment horizontal="left" vertical="center"/>
    </xf>
    <xf numFmtId="0" fontId="21" fillId="0" borderId="0" xfId="0" applyFont="1" applyBorder="1" applyAlignment="1">
      <alignment vertical="center"/>
    </xf>
    <xf numFmtId="0" fontId="19" fillId="0" borderId="0" xfId="0" applyFont="1" applyAlignment="1">
      <alignment horizontal="center" vertical="center" wrapText="1"/>
    </xf>
    <xf numFmtId="0" fontId="30" fillId="0" borderId="0" xfId="0" applyFont="1" applyBorder="1" applyAlignment="1">
      <alignment horizontal="left" vertical="center"/>
    </xf>
    <xf numFmtId="0" fontId="21" fillId="0" borderId="0" xfId="0" applyFont="1" applyBorder="1" applyAlignment="1">
      <alignment vertical="center"/>
    </xf>
    <xf numFmtId="0" fontId="2" fillId="0" borderId="33" xfId="0" applyFont="1" applyBorder="1" applyAlignment="1">
      <alignment horizontal="center" vertical="center" wrapText="1"/>
    </xf>
    <xf numFmtId="1" fontId="2" fillId="0" borderId="2" xfId="0" applyNumberFormat="1" applyFont="1" applyFill="1" applyBorder="1" applyAlignment="1">
      <alignment horizontal="center" vertical="center"/>
    </xf>
    <xf numFmtId="1" fontId="2" fillId="0" borderId="30" xfId="0" applyNumberFormat="1" applyFont="1" applyFill="1" applyBorder="1" applyAlignment="1">
      <alignment horizontal="center" vertical="center"/>
    </xf>
    <xf numFmtId="1" fontId="7" fillId="0" borderId="8" xfId="0" applyNumberFormat="1" applyFont="1" applyFill="1" applyBorder="1" applyAlignment="1">
      <alignment horizontal="center" vertical="center"/>
    </xf>
    <xf numFmtId="1" fontId="7" fillId="0" borderId="44" xfId="0" applyNumberFormat="1" applyFont="1" applyFill="1" applyBorder="1" applyAlignment="1">
      <alignment horizontal="center" vertical="center"/>
    </xf>
    <xf numFmtId="2" fontId="8" fillId="0" borderId="0" xfId="0" applyNumberFormat="1" applyFont="1" applyAlignment="1">
      <alignment horizontal="center" wrapText="1"/>
    </xf>
    <xf numFmtId="2" fontId="8" fillId="0" borderId="0" xfId="0" applyNumberFormat="1" applyFont="1" applyAlignment="1">
      <alignment vertical="center" wrapText="1"/>
    </xf>
    <xf numFmtId="2" fontId="2" fillId="0" borderId="0" xfId="0" applyNumberFormat="1" applyFont="1" applyFill="1" applyBorder="1" applyAlignment="1">
      <alignment horizontal="center" vertical="center"/>
    </xf>
    <xf numFmtId="2" fontId="7" fillId="0" borderId="0" xfId="0" applyNumberFormat="1" applyFont="1" applyFill="1" applyAlignment="1">
      <alignment vertical="center"/>
    </xf>
    <xf numFmtId="2" fontId="21" fillId="0" borderId="0" xfId="0" applyNumberFormat="1" applyFont="1" applyBorder="1" applyAlignment="1">
      <alignment vertical="center"/>
    </xf>
    <xf numFmtId="2" fontId="8" fillId="0" borderId="0" xfId="0" applyNumberFormat="1" applyFont="1" applyAlignment="1">
      <alignment vertical="center"/>
    </xf>
    <xf numFmtId="0" fontId="35" fillId="0" borderId="0" xfId="0" applyFont="1" applyAlignment="1">
      <alignment horizontal="center" vertical="center" textRotation="90" wrapText="1"/>
    </xf>
    <xf numFmtId="1" fontId="34" fillId="0" borderId="0" xfId="0" applyNumberFormat="1"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vertical="center" wrapText="1"/>
    </xf>
    <xf numFmtId="1" fontId="34" fillId="0" borderId="0" xfId="0" applyNumberFormat="1" applyFont="1" applyAlignment="1">
      <alignment vertical="center" wrapText="1"/>
    </xf>
    <xf numFmtId="1" fontId="34" fillId="0" borderId="0" xfId="0" applyNumberFormat="1" applyFont="1" applyAlignment="1">
      <alignment horizontal="center" wrapText="1"/>
    </xf>
    <xf numFmtId="164" fontId="34" fillId="0" borderId="14" xfId="1" applyNumberFormat="1" applyFont="1" applyFill="1" applyBorder="1" applyAlignment="1">
      <alignment vertical="center" wrapText="1"/>
    </xf>
    <xf numFmtId="164" fontId="34" fillId="0" borderId="61" xfId="1" applyNumberFormat="1" applyFont="1" applyFill="1" applyBorder="1" applyAlignment="1">
      <alignment vertical="center" wrapText="1"/>
    </xf>
    <xf numFmtId="164" fontId="34" fillId="0" borderId="12" xfId="1" applyNumberFormat="1" applyFont="1" applyFill="1" applyBorder="1" applyAlignment="1">
      <alignment vertical="center" wrapText="1"/>
    </xf>
    <xf numFmtId="164" fontId="34" fillId="0" borderId="48" xfId="1" applyNumberFormat="1" applyFont="1" applyFill="1" applyBorder="1" applyAlignment="1">
      <alignment vertical="center" wrapText="1"/>
    </xf>
    <xf numFmtId="164" fontId="34" fillId="0" borderId="0" xfId="1" applyNumberFormat="1" applyFont="1" applyFill="1" applyBorder="1" applyAlignment="1">
      <alignment vertical="center" wrapText="1"/>
    </xf>
    <xf numFmtId="164" fontId="34" fillId="0" borderId="49" xfId="1" applyNumberFormat="1" applyFont="1" applyFill="1" applyBorder="1" applyAlignment="1">
      <alignment vertical="center" wrapText="1"/>
    </xf>
    <xf numFmtId="164" fontId="34" fillId="0" borderId="0" xfId="0" applyNumberFormat="1" applyFont="1" applyAlignment="1">
      <alignment vertical="center" wrapText="1"/>
    </xf>
    <xf numFmtId="0" fontId="34" fillId="0" borderId="0" xfId="0" applyFont="1" applyBorder="1" applyAlignment="1">
      <alignment horizontal="center" wrapText="1"/>
    </xf>
    <xf numFmtId="0" fontId="34" fillId="0" borderId="0" xfId="0" applyFont="1" applyBorder="1" applyAlignment="1">
      <alignment horizontal="center" vertical="center" textRotation="90"/>
    </xf>
    <xf numFmtId="0" fontId="25" fillId="0" borderId="0" xfId="0" applyFont="1" applyBorder="1" applyAlignment="1">
      <alignment horizontal="center" vertical="center" wrapText="1"/>
    </xf>
    <xf numFmtId="0" fontId="34" fillId="0" borderId="0" xfId="0" applyFont="1" applyAlignment="1">
      <alignment vertical="center"/>
    </xf>
    <xf numFmtId="0" fontId="34" fillId="0" borderId="0" xfId="0" applyFont="1" applyBorder="1" applyAlignment="1">
      <alignment horizontal="center" vertical="center" textRotation="90" wrapText="1"/>
    </xf>
    <xf numFmtId="0" fontId="25" fillId="0" borderId="0" xfId="0" applyFont="1" applyFill="1" applyBorder="1" applyAlignment="1">
      <alignment vertical="center"/>
    </xf>
    <xf numFmtId="1" fontId="25" fillId="0" borderId="0" xfId="0" applyNumberFormat="1" applyFont="1" applyFill="1" applyBorder="1" applyAlignment="1">
      <alignment horizontal="center" vertical="center"/>
    </xf>
    <xf numFmtId="2" fontId="25" fillId="0" borderId="0" xfId="0" applyNumberFormat="1" applyFont="1" applyFill="1" applyBorder="1" applyAlignment="1">
      <alignment horizontal="center" vertical="center"/>
    </xf>
    <xf numFmtId="0" fontId="25" fillId="0" borderId="0" xfId="0" applyFont="1" applyFill="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0" fontId="38" fillId="0" borderId="0" xfId="0" applyFont="1" applyBorder="1" applyAlignment="1">
      <alignment horizontal="left" vertical="center"/>
    </xf>
    <xf numFmtId="1" fontId="38" fillId="0" borderId="0" xfId="0" applyNumberFormat="1" applyFont="1" applyBorder="1" applyAlignment="1">
      <alignment horizontal="left" vertical="center"/>
    </xf>
    <xf numFmtId="0" fontId="43" fillId="0" borderId="0" xfId="0" applyFont="1" applyBorder="1" applyAlignment="1">
      <alignment wrapText="1"/>
    </xf>
    <xf numFmtId="0" fontId="26" fillId="0" borderId="0" xfId="0" applyFont="1" applyAlignment="1">
      <alignment vertical="center" textRotation="90" wrapText="1"/>
    </xf>
    <xf numFmtId="0" fontId="4" fillId="9" borderId="0" xfId="0" applyFont="1" applyFill="1" applyAlignment="1">
      <alignment wrapText="1"/>
    </xf>
    <xf numFmtId="0" fontId="8" fillId="9" borderId="0" xfId="0" applyFont="1" applyFill="1" applyAlignment="1">
      <alignment horizontal="center" wrapText="1"/>
    </xf>
    <xf numFmtId="0" fontId="4" fillId="9" borderId="0" xfId="0" applyFont="1" applyFill="1" applyAlignment="1">
      <alignment horizontal="center" wrapText="1"/>
    </xf>
    <xf numFmtId="0" fontId="8" fillId="9" borderId="0" xfId="0" applyFont="1" applyFill="1" applyBorder="1" applyAlignment="1">
      <alignment horizontal="center" vertical="center"/>
    </xf>
    <xf numFmtId="0" fontId="13" fillId="9" borderId="0" xfId="0" applyFont="1" applyFill="1" applyBorder="1" applyAlignment="1">
      <alignment horizontal="center" vertical="center"/>
    </xf>
    <xf numFmtId="0" fontId="19" fillId="9" borderId="0" xfId="0" applyFont="1" applyFill="1" applyAlignment="1">
      <alignment horizontal="center" vertical="center" wrapText="1"/>
    </xf>
    <xf numFmtId="0" fontId="19" fillId="9" borderId="0" xfId="0" applyFont="1" applyFill="1" applyAlignment="1">
      <alignment vertical="center" wrapText="1"/>
    </xf>
    <xf numFmtId="0" fontId="31" fillId="9" borderId="0" xfId="0" applyFont="1" applyFill="1" applyAlignment="1">
      <alignment horizontal="right" vertical="center"/>
    </xf>
    <xf numFmtId="0" fontId="31" fillId="9" borderId="0" xfId="0" applyFont="1" applyFill="1" applyAlignment="1">
      <alignment horizontal="center" vertical="center" wrapText="1"/>
    </xf>
    <xf numFmtId="0" fontId="8" fillId="9" borderId="0" xfId="0" applyFont="1" applyFill="1" applyAlignment="1">
      <alignment vertical="center" wrapText="1"/>
    </xf>
    <xf numFmtId="0" fontId="7" fillId="9" borderId="0" xfId="0" applyFont="1" applyFill="1" applyAlignment="1">
      <alignment vertical="center" wrapText="1"/>
    </xf>
    <xf numFmtId="0" fontId="8" fillId="9" borderId="0" xfId="0" applyFont="1" applyFill="1" applyAlignment="1">
      <alignment horizontal="center" vertical="center" wrapText="1"/>
    </xf>
    <xf numFmtId="0" fontId="42" fillId="9" borderId="0" xfId="0" applyFont="1" applyFill="1" applyAlignment="1">
      <alignment horizontal="right" vertical="center"/>
    </xf>
    <xf numFmtId="0" fontId="40" fillId="9" borderId="0" xfId="0" applyFont="1" applyFill="1" applyBorder="1" applyAlignment="1">
      <alignment vertical="center"/>
    </xf>
    <xf numFmtId="0" fontId="43" fillId="9" borderId="0" xfId="0" applyFont="1" applyFill="1" applyBorder="1" applyAlignment="1">
      <alignment vertical="center"/>
    </xf>
    <xf numFmtId="0" fontId="17" fillId="9" borderId="0" xfId="0" applyFont="1" applyFill="1" applyBorder="1" applyAlignment="1">
      <alignment vertical="center"/>
    </xf>
    <xf numFmtId="1" fontId="4" fillId="9" borderId="0" xfId="0" applyNumberFormat="1" applyFont="1" applyFill="1" applyAlignment="1">
      <alignment horizontal="center" wrapText="1"/>
    </xf>
    <xf numFmtId="0" fontId="2" fillId="9" borderId="53" xfId="0" applyFont="1" applyFill="1" applyBorder="1" applyAlignment="1">
      <alignment horizontal="center" vertical="center" wrapText="1"/>
    </xf>
    <xf numFmtId="0" fontId="2" fillId="9" borderId="58" xfId="0" applyFont="1" applyFill="1" applyBorder="1" applyAlignment="1">
      <alignment horizontal="center" vertical="center" wrapText="1"/>
    </xf>
    <xf numFmtId="0" fontId="1" fillId="9" borderId="0" xfId="0" applyFont="1" applyFill="1" applyBorder="1" applyAlignment="1">
      <alignment horizontal="center" vertical="center" textRotation="90"/>
    </xf>
    <xf numFmtId="0" fontId="2" fillId="9" borderId="0" xfId="0" applyFont="1" applyFill="1" applyBorder="1" applyAlignment="1">
      <alignment horizontal="center" vertical="center" wrapText="1"/>
    </xf>
    <xf numFmtId="0" fontId="1" fillId="9" borderId="0" xfId="0" applyFont="1" applyFill="1" applyBorder="1" applyAlignment="1">
      <alignment horizontal="center" wrapText="1"/>
    </xf>
    <xf numFmtId="0" fontId="8" fillId="0" borderId="29" xfId="0" applyFont="1" applyBorder="1" applyAlignment="1">
      <alignment horizontal="left" vertical="center"/>
    </xf>
    <xf numFmtId="0" fontId="8" fillId="0" borderId="2" xfId="0" applyFont="1" applyBorder="1" applyAlignment="1">
      <alignment horizontal="left" vertical="center"/>
    </xf>
    <xf numFmtId="0" fontId="8" fillId="0" borderId="30" xfId="0" applyFont="1" applyBorder="1" applyAlignment="1">
      <alignment horizontal="left" vertical="center"/>
    </xf>
    <xf numFmtId="0" fontId="8" fillId="0" borderId="29" xfId="0" applyFont="1" applyBorder="1" applyAlignment="1">
      <alignment horizontal="left" vertical="center" wrapText="1"/>
    </xf>
    <xf numFmtId="0" fontId="8" fillId="0" borderId="2" xfId="0" applyFont="1" applyBorder="1" applyAlignment="1">
      <alignment horizontal="left" vertical="center" wrapText="1"/>
    </xf>
    <xf numFmtId="0" fontId="8" fillId="0" borderId="30" xfId="0" applyFont="1" applyBorder="1" applyAlignment="1">
      <alignment horizontal="left" vertical="center" wrapText="1"/>
    </xf>
    <xf numFmtId="0" fontId="1" fillId="9" borderId="45" xfId="0" applyFont="1" applyFill="1" applyBorder="1" applyAlignment="1">
      <alignment horizontal="left" vertical="center" wrapText="1"/>
    </xf>
    <xf numFmtId="0" fontId="1" fillId="9" borderId="41" xfId="0" applyFont="1" applyFill="1" applyBorder="1" applyAlignment="1">
      <alignment horizontal="left" vertical="center" wrapText="1"/>
    </xf>
    <xf numFmtId="0" fontId="1" fillId="9" borderId="42" xfId="0" applyFont="1" applyFill="1" applyBorder="1" applyAlignment="1">
      <alignment horizontal="left" vertical="center" wrapText="1"/>
    </xf>
    <xf numFmtId="0" fontId="1" fillId="9" borderId="29" xfId="0" applyFont="1" applyFill="1" applyBorder="1" applyAlignment="1">
      <alignment horizontal="left" vertical="center" wrapText="1"/>
    </xf>
    <xf numFmtId="0" fontId="1" fillId="9" borderId="2" xfId="0" applyFont="1" applyFill="1" applyBorder="1" applyAlignment="1">
      <alignment horizontal="left" vertical="center" wrapText="1"/>
    </xf>
    <xf numFmtId="0" fontId="1" fillId="9" borderId="30" xfId="0" applyFont="1" applyFill="1" applyBorder="1" applyAlignment="1">
      <alignment horizontal="left" vertical="center" wrapText="1"/>
    </xf>
    <xf numFmtId="0" fontId="1" fillId="9" borderId="3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44" xfId="0" applyFont="1" applyFill="1" applyBorder="1" applyAlignment="1">
      <alignment horizontal="left" vertical="center" wrapText="1"/>
    </xf>
    <xf numFmtId="0" fontId="1" fillId="9" borderId="0" xfId="0" applyFont="1" applyFill="1" applyBorder="1" applyAlignment="1">
      <alignment horizontal="center" vertical="center" textRotation="90" wrapText="1"/>
    </xf>
    <xf numFmtId="0" fontId="2" fillId="9" borderId="0" xfId="0" applyFont="1" applyFill="1" applyBorder="1" applyAlignment="1">
      <alignment vertical="center"/>
    </xf>
    <xf numFmtId="1" fontId="2" fillId="9" borderId="0" xfId="0" applyNumberFormat="1" applyFont="1" applyFill="1" applyBorder="1" applyAlignment="1">
      <alignment horizontal="center" vertical="center"/>
    </xf>
    <xf numFmtId="0" fontId="8" fillId="9" borderId="0" xfId="0" applyFont="1" applyFill="1" applyBorder="1" applyAlignment="1">
      <alignment horizontal="center" vertical="center" textRotation="90" wrapText="1"/>
    </xf>
    <xf numFmtId="0" fontId="7" fillId="9" borderId="0" xfId="0" applyFont="1" applyFill="1" applyBorder="1" applyAlignment="1">
      <alignment vertical="center"/>
    </xf>
    <xf numFmtId="0" fontId="8" fillId="9" borderId="0" xfId="0" applyFont="1" applyFill="1"/>
    <xf numFmtId="0" fontId="8" fillId="9" borderId="0" xfId="0" applyFont="1" applyFill="1" applyAlignment="1">
      <alignment vertical="center"/>
    </xf>
    <xf numFmtId="0" fontId="7" fillId="9" borderId="0" xfId="0" applyFont="1" applyFill="1" applyAlignment="1">
      <alignment vertical="center"/>
    </xf>
    <xf numFmtId="1" fontId="8" fillId="9" borderId="0" xfId="0" applyNumberFormat="1" applyFont="1" applyFill="1" applyAlignment="1">
      <alignment horizontal="center" wrapText="1"/>
    </xf>
    <xf numFmtId="0" fontId="0" fillId="9" borderId="0" xfId="0" applyFill="1" applyBorder="1" applyAlignment="1">
      <alignment horizontal="left" vertical="center"/>
    </xf>
    <xf numFmtId="0" fontId="30" fillId="9" borderId="0" xfId="0" applyFont="1" applyFill="1" applyBorder="1" applyAlignment="1">
      <alignment horizontal="left" vertical="center"/>
    </xf>
    <xf numFmtId="0" fontId="30" fillId="9" borderId="0" xfId="0" applyFont="1" applyFill="1" applyBorder="1" applyAlignment="1">
      <alignment vertical="center"/>
    </xf>
    <xf numFmtId="0" fontId="31" fillId="9" borderId="0" xfId="0" applyFont="1" applyFill="1" applyAlignment="1">
      <alignment vertical="center" wrapText="1"/>
    </xf>
    <xf numFmtId="0" fontId="0" fillId="9" borderId="0" xfId="0" applyFill="1" applyAlignment="1">
      <alignment vertical="center" wrapText="1"/>
    </xf>
    <xf numFmtId="0" fontId="41" fillId="9" borderId="0" xfId="0" applyFont="1" applyFill="1" applyAlignment="1">
      <alignment vertical="center" wrapText="1"/>
    </xf>
    <xf numFmtId="0" fontId="29" fillId="9" borderId="0" xfId="0" applyFont="1" applyFill="1" applyBorder="1" applyAlignment="1">
      <alignment vertical="center"/>
    </xf>
    <xf numFmtId="0" fontId="16" fillId="9" borderId="0" xfId="0" applyFont="1" applyFill="1" applyBorder="1" applyAlignment="1">
      <alignment horizontal="left" vertical="center"/>
    </xf>
    <xf numFmtId="0" fontId="7" fillId="9" borderId="0" xfId="0" applyFont="1" applyFill="1" applyBorder="1" applyAlignment="1">
      <alignment horizontal="center" vertical="center"/>
    </xf>
    <xf numFmtId="0" fontId="28" fillId="9" borderId="0" xfId="0" applyFont="1" applyFill="1" applyBorder="1" applyAlignment="1">
      <alignment horizontal="left" vertical="center"/>
    </xf>
    <xf numFmtId="0" fontId="12" fillId="9" borderId="0" xfId="0" applyFont="1" applyFill="1" applyBorder="1" applyAlignment="1">
      <alignment horizontal="left" vertical="center"/>
    </xf>
    <xf numFmtId="0" fontId="27" fillId="9" borderId="0" xfId="0" applyFont="1" applyFill="1" applyBorder="1" applyAlignment="1">
      <alignment vertical="center"/>
    </xf>
    <xf numFmtId="0" fontId="39" fillId="0" borderId="0" xfId="0" applyFont="1" applyBorder="1" applyAlignment="1">
      <alignment wrapText="1"/>
    </xf>
    <xf numFmtId="0" fontId="2" fillId="9" borderId="52" xfId="0" applyFont="1" applyFill="1" applyBorder="1" applyAlignment="1">
      <alignment horizontal="center" vertical="center" wrapText="1"/>
    </xf>
    <xf numFmtId="2" fontId="34" fillId="9" borderId="42" xfId="0" applyNumberFormat="1" applyFont="1" applyFill="1" applyBorder="1" applyAlignment="1">
      <alignment horizontal="center" vertical="center" wrapText="1"/>
    </xf>
    <xf numFmtId="1" fontId="34" fillId="9" borderId="0" xfId="0" applyNumberFormat="1" applyFont="1" applyFill="1" applyAlignment="1">
      <alignment horizontal="center" wrapText="1"/>
    </xf>
    <xf numFmtId="1" fontId="34" fillId="9" borderId="23" xfId="0" applyNumberFormat="1" applyFont="1" applyFill="1" applyBorder="1" applyAlignment="1">
      <alignment horizontal="center" vertical="center" wrapText="1"/>
    </xf>
    <xf numFmtId="2" fontId="34" fillId="9" borderId="23" xfId="0" applyNumberFormat="1" applyFont="1" applyFill="1" applyBorder="1" applyAlignment="1">
      <alignment horizontal="center" vertical="center" wrapText="1"/>
    </xf>
    <xf numFmtId="2" fontId="34" fillId="9" borderId="30" xfId="0" applyNumberFormat="1" applyFont="1" applyFill="1" applyBorder="1" applyAlignment="1">
      <alignment horizontal="center" vertical="center" wrapText="1"/>
    </xf>
    <xf numFmtId="1" fontId="25" fillId="9" borderId="69" xfId="0" applyNumberFormat="1" applyFont="1" applyFill="1" applyBorder="1" applyAlignment="1">
      <alignment horizontal="center" vertical="center"/>
    </xf>
    <xf numFmtId="2" fontId="25" fillId="9" borderId="69" xfId="0" applyNumberFormat="1" applyFont="1" applyFill="1" applyBorder="1" applyAlignment="1">
      <alignment horizontal="center" vertical="center"/>
    </xf>
    <xf numFmtId="2" fontId="34" fillId="9" borderId="32" xfId="0" applyNumberFormat="1" applyFont="1" applyFill="1" applyBorder="1" applyAlignment="1">
      <alignment horizontal="center" vertical="center" wrapText="1"/>
    </xf>
    <xf numFmtId="0" fontId="34" fillId="9" borderId="0" xfId="0" applyFont="1" applyFill="1" applyBorder="1" applyAlignment="1">
      <alignment horizontal="center" wrapText="1"/>
    </xf>
    <xf numFmtId="0" fontId="34" fillId="9" borderId="0" xfId="0" applyFont="1" applyFill="1" applyBorder="1" applyAlignment="1">
      <alignment vertical="center" wrapText="1"/>
    </xf>
    <xf numFmtId="2" fontId="25" fillId="9" borderId="19" xfId="0" applyNumberFormat="1" applyFont="1" applyFill="1" applyBorder="1" applyAlignment="1">
      <alignment horizontal="center" vertical="center"/>
    </xf>
    <xf numFmtId="0" fontId="34" fillId="9" borderId="0" xfId="0" applyFont="1" applyFill="1" applyBorder="1" applyAlignment="1">
      <alignment horizontal="center" vertical="center" textRotation="90"/>
    </xf>
    <xf numFmtId="0" fontId="25" fillId="9" borderId="0" xfId="0" applyFont="1" applyFill="1" applyBorder="1" applyAlignment="1">
      <alignment vertical="center" wrapText="1"/>
    </xf>
    <xf numFmtId="0" fontId="25" fillId="9" borderId="0" xfId="0" applyFont="1" applyFill="1" applyBorder="1" applyAlignment="1">
      <alignment horizontal="center" vertical="center" wrapText="1"/>
    </xf>
    <xf numFmtId="0" fontId="15" fillId="9" borderId="0" xfId="0" applyFont="1" applyFill="1" applyAlignment="1"/>
    <xf numFmtId="0" fontId="33" fillId="9" borderId="0" xfId="0" applyFont="1" applyFill="1" applyBorder="1" applyAlignment="1">
      <alignment vertical="center"/>
    </xf>
    <xf numFmtId="2" fontId="8" fillId="9" borderId="0" xfId="0" applyNumberFormat="1" applyFont="1" applyFill="1" applyBorder="1" applyAlignment="1">
      <alignment horizontal="center" vertical="center"/>
    </xf>
    <xf numFmtId="2" fontId="8" fillId="9" borderId="0" xfId="0" applyNumberFormat="1" applyFont="1" applyFill="1" applyAlignment="1">
      <alignment vertical="center" wrapText="1"/>
    </xf>
    <xf numFmtId="2" fontId="8" fillId="9" borderId="0" xfId="0" applyNumberFormat="1" applyFont="1" applyFill="1" applyAlignment="1">
      <alignment horizontal="center" wrapText="1"/>
    </xf>
    <xf numFmtId="0" fontId="20" fillId="9" borderId="0" xfId="0" applyFont="1" applyFill="1" applyAlignment="1">
      <alignment horizontal="left" vertical="center"/>
    </xf>
    <xf numFmtId="0" fontId="17" fillId="9" borderId="0" xfId="0" applyFont="1" applyFill="1" applyBorder="1" applyAlignment="1">
      <alignment horizontal="center" wrapText="1"/>
    </xf>
    <xf numFmtId="0" fontId="17" fillId="9" borderId="0" xfId="0" applyFont="1" applyFill="1" applyAlignment="1">
      <alignment horizontal="center" wrapText="1"/>
    </xf>
    <xf numFmtId="0" fontId="0" fillId="9" borderId="0" xfId="0" applyFill="1"/>
    <xf numFmtId="0" fontId="18" fillId="9" borderId="0" xfId="0" applyFont="1" applyFill="1" applyAlignment="1">
      <alignment horizontal="center" vertical="center"/>
    </xf>
    <xf numFmtId="0" fontId="12" fillId="9" borderId="0" xfId="0" applyFont="1" applyFill="1" applyAlignment="1">
      <alignment horizontal="center" vertical="center"/>
    </xf>
    <xf numFmtId="0" fontId="12" fillId="9" borderId="0" xfId="0" applyFont="1" applyFill="1" applyAlignment="1">
      <alignment horizontal="left" vertical="center"/>
    </xf>
    <xf numFmtId="0" fontId="3" fillId="9" borderId="45"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1" fillId="9" borderId="29" xfId="0" applyFont="1" applyFill="1" applyBorder="1" applyAlignment="1">
      <alignment horizontal="center" vertical="center" wrapText="1"/>
    </xf>
    <xf numFmtId="0" fontId="3" fillId="9" borderId="37" xfId="0" applyFont="1" applyFill="1" applyBorder="1" applyAlignment="1">
      <alignment horizontal="center" vertical="center" wrapText="1"/>
    </xf>
    <xf numFmtId="0" fontId="1" fillId="9" borderId="37" xfId="0" applyFont="1" applyFill="1" applyBorder="1" applyAlignment="1">
      <alignment horizontal="center" vertical="center" wrapText="1"/>
    </xf>
    <xf numFmtId="0" fontId="4" fillId="9" borderId="0" xfId="0" applyFont="1" applyFill="1" applyBorder="1" applyAlignment="1">
      <alignment horizontal="left" vertical="center" wrapText="1"/>
    </xf>
    <xf numFmtId="0" fontId="4" fillId="9" borderId="0" xfId="0" applyFont="1" applyFill="1" applyBorder="1" applyAlignment="1">
      <alignment horizontal="left" vertical="center" wrapText="1" indent="1"/>
    </xf>
    <xf numFmtId="0" fontId="0" fillId="9" borderId="0" xfId="0" applyFill="1" applyBorder="1" applyAlignment="1">
      <alignment wrapText="1"/>
    </xf>
    <xf numFmtId="0" fontId="11" fillId="9" borderId="0" xfId="0" applyFont="1" applyFill="1"/>
    <xf numFmtId="0" fontId="10" fillId="9" borderId="0" xfId="0" applyFont="1" applyFill="1"/>
    <xf numFmtId="0" fontId="44" fillId="0" borderId="0" xfId="0" applyFont="1" applyBorder="1" applyAlignment="1">
      <alignment vertical="center"/>
    </xf>
    <xf numFmtId="0" fontId="45" fillId="9" borderId="0" xfId="0" applyFont="1" applyFill="1" applyBorder="1" applyAlignment="1">
      <alignment vertical="center"/>
    </xf>
    <xf numFmtId="0" fontId="0" fillId="9" borderId="0" xfId="0" applyFill="1" applyAlignment="1">
      <alignment horizontal="center"/>
    </xf>
    <xf numFmtId="0" fontId="46" fillId="9" borderId="0" xfId="0" applyFont="1" applyFill="1" applyBorder="1" applyAlignment="1">
      <alignment vertical="center"/>
    </xf>
    <xf numFmtId="0" fontId="47" fillId="9" borderId="0" xfId="0" applyFont="1" applyFill="1" applyBorder="1" applyAlignment="1">
      <alignment vertical="center"/>
    </xf>
    <xf numFmtId="0" fontId="46" fillId="0" borderId="0" xfId="0" applyFont="1" applyBorder="1" applyAlignment="1">
      <alignment vertical="center"/>
    </xf>
    <xf numFmtId="1" fontId="46" fillId="0" borderId="0" xfId="0" applyNumberFormat="1" applyFont="1" applyBorder="1" applyAlignment="1">
      <alignment vertical="center"/>
    </xf>
    <xf numFmtId="1" fontId="2" fillId="0" borderId="21" xfId="0" applyNumberFormat="1" applyFont="1" applyBorder="1" applyAlignment="1">
      <alignment horizontal="center" vertical="center"/>
    </xf>
    <xf numFmtId="1" fontId="2" fillId="0" borderId="28" xfId="0" applyNumberFormat="1" applyFont="1" applyBorder="1" applyAlignment="1">
      <alignment horizontal="center" vertical="center"/>
    </xf>
    <xf numFmtId="0" fontId="5" fillId="4"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9" borderId="19" xfId="0" applyFont="1" applyFill="1" applyBorder="1" applyAlignment="1">
      <alignment horizontal="center" vertical="center" wrapText="1"/>
    </xf>
    <xf numFmtId="1" fontId="7" fillId="0" borderId="23" xfId="0" applyNumberFormat="1" applyFont="1" applyBorder="1" applyAlignment="1">
      <alignment horizontal="center" vertical="center"/>
    </xf>
    <xf numFmtId="1" fontId="7" fillId="0" borderId="18" xfId="0" applyNumberFormat="1" applyFont="1" applyBorder="1" applyAlignment="1">
      <alignment horizontal="center" vertical="center"/>
    </xf>
    <xf numFmtId="1" fontId="7" fillId="0" borderId="15" xfId="0" applyNumberFormat="1" applyFont="1" applyBorder="1" applyAlignment="1">
      <alignment horizontal="center" vertical="center"/>
    </xf>
    <xf numFmtId="1" fontId="7" fillId="0" borderId="23" xfId="0" applyNumberFormat="1" applyFont="1" applyFill="1" applyBorder="1" applyAlignment="1">
      <alignment horizontal="center" vertical="center"/>
    </xf>
    <xf numFmtId="1" fontId="7" fillId="0" borderId="18" xfId="0" applyNumberFormat="1" applyFont="1" applyFill="1" applyBorder="1" applyAlignment="1">
      <alignment horizontal="center" vertical="center"/>
    </xf>
    <xf numFmtId="1" fontId="7" fillId="0" borderId="15" xfId="0" applyNumberFormat="1" applyFont="1" applyFill="1" applyBorder="1" applyAlignment="1">
      <alignment horizontal="center" vertical="center"/>
    </xf>
    <xf numFmtId="0" fontId="1" fillId="0" borderId="1" xfId="0" applyFont="1" applyBorder="1" applyAlignment="1">
      <alignment horizontal="left" vertical="center" wrapText="1" indent="1"/>
    </xf>
    <xf numFmtId="0" fontId="1" fillId="0" borderId="4" xfId="0" applyFont="1" applyBorder="1" applyAlignment="1">
      <alignment horizontal="left" vertical="center" wrapText="1" indent="1"/>
    </xf>
    <xf numFmtId="0" fontId="2" fillId="0" borderId="15" xfId="0" applyFont="1" applyFill="1" applyBorder="1" applyAlignment="1">
      <alignment horizontal="left" vertical="center" indent="1"/>
    </xf>
    <xf numFmtId="0" fontId="2" fillId="0" borderId="20" xfId="0" applyFont="1" applyFill="1" applyBorder="1" applyAlignment="1">
      <alignment horizontal="left" vertical="center" indent="1"/>
    </xf>
    <xf numFmtId="0" fontId="2" fillId="0" borderId="5" xfId="0" applyFont="1" applyFill="1" applyBorder="1" applyAlignment="1">
      <alignment horizontal="left" vertical="center" indent="1"/>
    </xf>
    <xf numFmtId="0" fontId="7" fillId="0" borderId="39" xfId="0" applyFont="1" applyFill="1" applyBorder="1" applyAlignment="1">
      <alignment horizontal="left" vertical="center" indent="1"/>
    </xf>
    <xf numFmtId="0" fontId="1" fillId="0" borderId="11" xfId="0" applyFont="1" applyBorder="1" applyAlignment="1">
      <alignment horizontal="left" vertical="center" wrapText="1" indent="1"/>
    </xf>
    <xf numFmtId="0" fontId="34" fillId="9" borderId="40" xfId="0" applyFont="1" applyFill="1" applyBorder="1" applyAlignment="1">
      <alignment horizontal="left" vertical="center" wrapText="1" indent="1"/>
    </xf>
    <xf numFmtId="0" fontId="34" fillId="9" borderId="5" xfId="0" applyFont="1" applyFill="1" applyBorder="1" applyAlignment="1">
      <alignment horizontal="left" vertical="center" wrapText="1" indent="1"/>
    </xf>
    <xf numFmtId="0" fontId="34" fillId="9" borderId="12" xfId="0" applyFont="1" applyFill="1" applyBorder="1" applyAlignment="1">
      <alignment horizontal="left" vertical="center" wrapText="1" indent="1"/>
    </xf>
    <xf numFmtId="0" fontId="25" fillId="9" borderId="33" xfId="0" applyFont="1" applyFill="1" applyBorder="1" applyAlignment="1">
      <alignment horizontal="left" vertical="center" indent="1"/>
    </xf>
    <xf numFmtId="0" fontId="34" fillId="9" borderId="33" xfId="0" applyFont="1" applyFill="1" applyBorder="1" applyAlignment="1">
      <alignment horizontal="left" vertical="center" wrapText="1" indent="1"/>
    </xf>
    <xf numFmtId="0" fontId="25" fillId="9" borderId="68" xfId="0" applyFont="1" applyFill="1" applyBorder="1" applyAlignment="1">
      <alignment horizontal="left" vertical="center" indent="1"/>
    </xf>
    <xf numFmtId="0" fontId="1" fillId="9" borderId="0" xfId="0" applyFont="1" applyFill="1" applyAlignment="1">
      <alignment horizontal="center" wrapText="1"/>
    </xf>
    <xf numFmtId="0" fontId="46" fillId="9" borderId="0" xfId="0" applyFont="1" applyFill="1" applyAlignment="1">
      <alignment horizontal="left" vertical="center"/>
    </xf>
    <xf numFmtId="0" fontId="44" fillId="9" borderId="0" xfId="0" applyFont="1" applyFill="1" applyBorder="1" applyAlignment="1">
      <alignment vertical="center"/>
    </xf>
    <xf numFmtId="0" fontId="8" fillId="9" borderId="50" xfId="0" applyFont="1" applyFill="1" applyBorder="1" applyAlignment="1">
      <alignment horizontal="left" vertical="center" wrapText="1" indent="1"/>
    </xf>
    <xf numFmtId="0" fontId="8" fillId="9" borderId="1" xfId="0" applyFont="1" applyFill="1" applyBorder="1" applyAlignment="1">
      <alignment horizontal="center" vertical="center" wrapText="1"/>
    </xf>
    <xf numFmtId="0" fontId="7" fillId="9" borderId="25" xfId="0" applyFont="1" applyFill="1" applyBorder="1" applyAlignment="1">
      <alignment horizontal="center" vertical="center" wrapText="1"/>
    </xf>
    <xf numFmtId="0" fontId="8" fillId="9" borderId="51" xfId="0" applyFont="1" applyFill="1" applyBorder="1" applyAlignment="1">
      <alignment horizontal="left" vertical="center" wrapText="1" indent="1"/>
    </xf>
    <xf numFmtId="0" fontId="8" fillId="9" borderId="4"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8" fillId="9" borderId="36" xfId="0" applyFont="1" applyFill="1" applyBorder="1" applyAlignment="1">
      <alignment horizontal="left" vertical="center" wrapText="1" indent="1"/>
    </xf>
    <xf numFmtId="0" fontId="8" fillId="9" borderId="7"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0" borderId="33" xfId="0" applyFont="1" applyBorder="1" applyAlignment="1">
      <alignment vertical="center" wrapText="1"/>
    </xf>
    <xf numFmtId="0" fontId="7" fillId="0" borderId="53" xfId="0" applyFont="1" applyBorder="1" applyAlignment="1">
      <alignment vertical="center" wrapText="1"/>
    </xf>
    <xf numFmtId="0" fontId="7" fillId="0" borderId="54" xfId="0" applyFont="1" applyBorder="1" applyAlignment="1">
      <alignment vertical="center" wrapText="1"/>
    </xf>
    <xf numFmtId="0" fontId="0" fillId="9" borderId="27" xfId="0" applyFill="1" applyBorder="1" applyAlignment="1">
      <alignment horizontal="center" vertical="center"/>
    </xf>
    <xf numFmtId="0" fontId="1" fillId="9" borderId="21" xfId="0" applyFont="1" applyFill="1" applyBorder="1" applyAlignment="1">
      <alignment horizontal="center" vertical="center" wrapText="1"/>
    </xf>
    <xf numFmtId="0" fontId="1" fillId="9" borderId="28" xfId="0" applyFont="1" applyFill="1" applyBorder="1" applyAlignment="1">
      <alignment horizontal="center" vertical="center" wrapText="1"/>
    </xf>
    <xf numFmtId="0" fontId="0" fillId="9" borderId="29" xfId="0" applyFill="1" applyBorder="1" applyAlignment="1">
      <alignment horizontal="center" vertical="center"/>
    </xf>
    <xf numFmtId="0" fontId="1" fillId="9" borderId="2"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32" xfId="0" applyFont="1" applyFill="1" applyBorder="1" applyAlignment="1">
      <alignment horizontal="center" vertical="center" wrapText="1"/>
    </xf>
    <xf numFmtId="0" fontId="2" fillId="9" borderId="33"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19" xfId="0" applyFont="1" applyFill="1" applyBorder="1" applyAlignment="1">
      <alignment horizontal="center" vertical="center"/>
    </xf>
    <xf numFmtId="0" fontId="1" fillId="9" borderId="8" xfId="0" applyFont="1" applyFill="1" applyBorder="1" applyAlignment="1">
      <alignment horizontal="center" vertical="center" wrapText="1"/>
    </xf>
    <xf numFmtId="1" fontId="7" fillId="9" borderId="36"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36" xfId="0" applyNumberFormat="1" applyFont="1" applyFill="1" applyBorder="1" applyAlignment="1">
      <alignment horizontal="center" vertical="center"/>
    </xf>
    <xf numFmtId="1" fontId="7" fillId="9" borderId="9" xfId="0" applyNumberFormat="1" applyFont="1" applyFill="1" applyBorder="1" applyAlignment="1">
      <alignment horizontal="center" vertical="center"/>
    </xf>
    <xf numFmtId="0" fontId="8" fillId="9" borderId="51" xfId="0" applyFont="1" applyFill="1" applyBorder="1" applyAlignment="1">
      <alignment horizontal="left" vertical="center" wrapText="1" indent="1"/>
    </xf>
    <xf numFmtId="0" fontId="8" fillId="9" borderId="64" xfId="0" applyFont="1" applyFill="1" applyBorder="1" applyAlignment="1">
      <alignment horizontal="left" vertical="center" wrapText="1" indent="1"/>
    </xf>
    <xf numFmtId="0" fontId="8" fillId="9" borderId="3" xfId="0" applyFont="1" applyFill="1" applyBorder="1" applyAlignment="1">
      <alignment horizontal="left" vertical="center" wrapText="1" indent="1"/>
    </xf>
    <xf numFmtId="0" fontId="8" fillId="9" borderId="36" xfId="0" applyFont="1" applyFill="1" applyBorder="1" applyAlignment="1">
      <alignment horizontal="left" vertical="center" wrapText="1" indent="1"/>
    </xf>
    <xf numFmtId="0" fontId="8" fillId="9" borderId="66" xfId="0" applyFont="1" applyFill="1" applyBorder="1" applyAlignment="1">
      <alignment horizontal="left" vertical="center" wrapText="1" indent="1"/>
    </xf>
    <xf numFmtId="0" fontId="45" fillId="9" borderId="0" xfId="0" applyFont="1" applyFill="1" applyBorder="1" applyAlignment="1">
      <alignment vertical="center"/>
    </xf>
    <xf numFmtId="0" fontId="8" fillId="9" borderId="39" xfId="0" applyFont="1" applyFill="1" applyBorder="1" applyAlignment="1">
      <alignment horizontal="left" vertical="center" indent="1"/>
    </xf>
    <xf numFmtId="0" fontId="8" fillId="9" borderId="8" xfId="0" applyFont="1" applyFill="1" applyBorder="1" applyAlignment="1">
      <alignment horizontal="left" vertical="center" indent="1"/>
    </xf>
    <xf numFmtId="0" fontId="8" fillId="9" borderId="38" xfId="0" applyFont="1" applyFill="1" applyBorder="1" applyAlignment="1">
      <alignment horizontal="left" vertical="center" indent="1"/>
    </xf>
    <xf numFmtId="0" fontId="8" fillId="9" borderId="40" xfId="0" applyFont="1" applyFill="1" applyBorder="1" applyAlignment="1">
      <alignment horizontal="left" vertical="center" wrapText="1" indent="1"/>
    </xf>
    <xf numFmtId="0" fontId="8" fillId="9" borderId="41" xfId="0" applyFont="1" applyFill="1" applyBorder="1" applyAlignment="1">
      <alignment horizontal="left" vertical="center" wrapText="1" indent="1"/>
    </xf>
    <xf numFmtId="0" fontId="8" fillId="9" borderId="43" xfId="0" applyFont="1" applyFill="1" applyBorder="1" applyAlignment="1">
      <alignment horizontal="left" vertical="center" wrapText="1" indent="1"/>
    </xf>
    <xf numFmtId="0" fontId="8" fillId="9" borderId="6" xfId="0" applyFont="1" applyFill="1" applyBorder="1" applyAlignment="1">
      <alignment horizontal="center" vertical="center" textRotation="90" wrapText="1"/>
    </xf>
    <xf numFmtId="0" fontId="8" fillId="9" borderId="7" xfId="0" applyFont="1" applyFill="1" applyBorder="1" applyAlignment="1">
      <alignment horizontal="center" vertical="center" textRotation="90" wrapText="1"/>
    </xf>
    <xf numFmtId="1" fontId="7" fillId="9" borderId="45" xfId="0" applyNumberFormat="1" applyFont="1" applyFill="1" applyBorder="1" applyAlignment="1">
      <alignment horizontal="center" vertical="center" wrapText="1"/>
    </xf>
    <xf numFmtId="0" fontId="7" fillId="9" borderId="42" xfId="0" applyFont="1" applyFill="1" applyBorder="1" applyAlignment="1">
      <alignment horizontal="center" vertical="center" wrapText="1"/>
    </xf>
    <xf numFmtId="1" fontId="7" fillId="9" borderId="37" xfId="0" applyNumberFormat="1" applyFont="1" applyFill="1" applyBorder="1" applyAlignment="1">
      <alignment horizontal="center" vertical="center" wrapText="1"/>
    </xf>
    <xf numFmtId="0" fontId="7" fillId="9" borderId="44" xfId="0" applyFont="1" applyFill="1" applyBorder="1" applyAlignment="1">
      <alignment horizontal="center" vertical="center" wrapText="1"/>
    </xf>
    <xf numFmtId="0" fontId="31" fillId="9" borderId="0" xfId="0" applyFont="1" applyFill="1" applyAlignment="1">
      <alignment horizontal="left" vertical="center" wrapText="1"/>
    </xf>
    <xf numFmtId="0" fontId="32" fillId="9" borderId="0" xfId="0" applyFont="1" applyFill="1" applyAlignment="1">
      <alignment horizontal="left" vertical="center" wrapText="1"/>
    </xf>
    <xf numFmtId="0" fontId="2" fillId="0" borderId="55"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31" fillId="9" borderId="0" xfId="0" applyFont="1" applyFill="1" applyAlignment="1">
      <alignment horizontal="right" vertical="center" wrapText="1"/>
    </xf>
    <xf numFmtId="0" fontId="2" fillId="0" borderId="35" xfId="0" applyFont="1" applyBorder="1" applyAlignment="1">
      <alignment horizontal="center" vertical="center" textRotation="90" wrapText="1"/>
    </xf>
    <xf numFmtId="0" fontId="2" fillId="0" borderId="63" xfId="0" applyFont="1" applyBorder="1" applyAlignment="1">
      <alignment horizontal="center" vertical="center" textRotation="90" wrapText="1"/>
    </xf>
    <xf numFmtId="0" fontId="2" fillId="0" borderId="35" xfId="0" applyFont="1" applyBorder="1" applyAlignment="1">
      <alignment horizontal="center" vertical="center" wrapText="1"/>
    </xf>
    <xf numFmtId="0" fontId="2" fillId="0" borderId="63" xfId="0" applyFont="1" applyBorder="1" applyAlignment="1">
      <alignment horizontal="center" vertical="center" wrapText="1"/>
    </xf>
    <xf numFmtId="0" fontId="1" fillId="0" borderId="35" xfId="0" applyFont="1" applyBorder="1" applyAlignment="1">
      <alignment horizontal="center" vertical="center" textRotation="90" wrapText="1"/>
    </xf>
    <xf numFmtId="0" fontId="1" fillId="0" borderId="62" xfId="0" applyFont="1" applyBorder="1" applyAlignment="1">
      <alignment horizontal="center" vertical="center" textRotation="90" wrapText="1"/>
    </xf>
    <xf numFmtId="0" fontId="1" fillId="0" borderId="63" xfId="0" applyFont="1" applyBorder="1" applyAlignment="1">
      <alignment horizontal="center" vertical="center" textRotation="90" wrapText="1"/>
    </xf>
    <xf numFmtId="1" fontId="7" fillId="9" borderId="67" xfId="0" applyNumberFormat="1" applyFont="1" applyFill="1" applyBorder="1" applyAlignment="1">
      <alignment horizontal="center" vertical="center" wrapText="1"/>
    </xf>
    <xf numFmtId="1" fontId="7" fillId="9" borderId="46" xfId="0" applyNumberFormat="1" applyFont="1" applyFill="1" applyBorder="1" applyAlignment="1">
      <alignment horizontal="center" vertical="center" wrapText="1"/>
    </xf>
    <xf numFmtId="1" fontId="7" fillId="9" borderId="67" xfId="0" applyNumberFormat="1" applyFont="1" applyFill="1" applyBorder="1" applyAlignment="1">
      <alignment horizontal="center" vertical="center"/>
    </xf>
    <xf numFmtId="1" fontId="7" fillId="9" borderId="46" xfId="0" applyNumberFormat="1" applyFont="1" applyFill="1" applyBorder="1" applyAlignment="1">
      <alignment horizontal="center" vertical="center"/>
    </xf>
    <xf numFmtId="0" fontId="33" fillId="9" borderId="0" xfId="0" applyFont="1" applyFill="1" applyBorder="1" applyAlignment="1">
      <alignment horizontal="center" vertical="center"/>
    </xf>
    <xf numFmtId="0" fontId="8" fillId="9" borderId="67" xfId="0" applyFont="1" applyFill="1" applyBorder="1" applyAlignment="1">
      <alignment horizontal="center" vertical="center" textRotation="90" wrapText="1"/>
    </xf>
    <xf numFmtId="0" fontId="8" fillId="9" borderId="36" xfId="0" applyFont="1" applyFill="1" applyBorder="1" applyAlignment="1">
      <alignment horizontal="center" vertical="center" textRotation="90" wrapText="1"/>
    </xf>
    <xf numFmtId="0" fontId="2" fillId="0" borderId="56" xfId="0" applyFont="1" applyBorder="1" applyAlignment="1">
      <alignment horizontal="center" vertical="center" wrapText="1"/>
    </xf>
    <xf numFmtId="0" fontId="2" fillId="0" borderId="57" xfId="0" applyFont="1" applyBorder="1" applyAlignment="1">
      <alignment vertical="center" wrapText="1"/>
    </xf>
    <xf numFmtId="0" fontId="2" fillId="0" borderId="58" xfId="0" applyFont="1" applyBorder="1" applyAlignment="1">
      <alignment vertical="center" wrapText="1"/>
    </xf>
    <xf numFmtId="0" fontId="2" fillId="0" borderId="52"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8" fillId="9" borderId="67" xfId="0" applyFont="1" applyFill="1" applyBorder="1" applyAlignment="1">
      <alignment horizontal="center" vertical="center" wrapText="1"/>
    </xf>
    <xf numFmtId="0" fontId="8" fillId="9" borderId="65" xfId="0" applyFont="1" applyFill="1" applyBorder="1" applyAlignment="1">
      <alignment horizontal="center" vertical="center" wrapText="1"/>
    </xf>
    <xf numFmtId="0" fontId="8" fillId="9" borderId="46" xfId="0" applyFont="1" applyFill="1" applyBorder="1" applyAlignment="1">
      <alignment horizontal="center" vertical="center" wrapText="1"/>
    </xf>
    <xf numFmtId="0" fontId="8" fillId="9" borderId="36" xfId="0" applyFont="1" applyFill="1" applyBorder="1" applyAlignment="1">
      <alignment horizontal="center" vertical="center" wrapText="1"/>
    </xf>
    <xf numFmtId="0" fontId="8" fillId="9" borderId="66"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67" xfId="0" applyFont="1" applyFill="1" applyBorder="1" applyAlignment="1">
      <alignment horizontal="left" vertical="center" wrapText="1" indent="1"/>
    </xf>
    <xf numFmtId="0" fontId="8" fillId="9" borderId="65" xfId="0" applyFont="1" applyFill="1" applyBorder="1" applyAlignment="1">
      <alignment horizontal="left" vertical="center" wrapText="1" indent="1"/>
    </xf>
    <xf numFmtId="0" fontId="8" fillId="9" borderId="46" xfId="0" applyFont="1" applyFill="1" applyBorder="1" applyAlignment="1">
      <alignment horizontal="left" vertical="center" wrapText="1" indent="1"/>
    </xf>
    <xf numFmtId="0" fontId="8" fillId="9" borderId="4" xfId="0" applyFont="1" applyFill="1" applyBorder="1" applyAlignment="1">
      <alignment horizontal="center" vertical="center" textRotation="90" wrapText="1"/>
    </xf>
    <xf numFmtId="1" fontId="7" fillId="9" borderId="51" xfId="0" applyNumberFormat="1" applyFont="1" applyFill="1" applyBorder="1" applyAlignment="1">
      <alignment horizontal="center" vertical="center"/>
    </xf>
    <xf numFmtId="1" fontId="7" fillId="9" borderId="3" xfId="0" applyNumberFormat="1" applyFont="1" applyFill="1" applyBorder="1" applyAlignment="1">
      <alignment horizontal="center" vertical="center"/>
    </xf>
    <xf numFmtId="0" fontId="1" fillId="0" borderId="6" xfId="0" applyFont="1" applyBorder="1" applyAlignment="1">
      <alignment horizontal="center" vertical="center" textRotation="90"/>
    </xf>
    <xf numFmtId="0" fontId="0" fillId="0" borderId="4" xfId="0" applyBorder="1" applyAlignment="1"/>
    <xf numFmtId="0" fontId="0" fillId="0" borderId="7" xfId="0" applyBorder="1" applyAlignment="1"/>
    <xf numFmtId="0" fontId="1" fillId="9" borderId="35" xfId="0" applyFont="1" applyFill="1" applyBorder="1" applyAlignment="1">
      <alignment horizontal="center" vertical="center" textRotation="90"/>
    </xf>
    <xf numFmtId="0" fontId="1" fillId="9" borderId="59" xfId="0" applyFont="1" applyFill="1" applyBorder="1" applyAlignment="1">
      <alignment horizontal="center" vertical="center" textRotation="90"/>
    </xf>
    <xf numFmtId="0" fontId="1" fillId="9" borderId="71" xfId="0" applyFont="1" applyFill="1" applyBorder="1" applyAlignment="1">
      <alignment horizontal="center" vertical="center" textRotation="90"/>
    </xf>
    <xf numFmtId="0" fontId="8" fillId="0" borderId="10" xfId="0" applyFont="1" applyBorder="1" applyAlignment="1">
      <alignment horizontal="left" vertical="center"/>
    </xf>
    <xf numFmtId="0" fontId="8" fillId="0" borderId="5" xfId="0" applyFont="1" applyBorder="1" applyAlignment="1">
      <alignment horizontal="left" vertical="center"/>
    </xf>
    <xf numFmtId="0" fontId="8" fillId="0" borderId="10" xfId="0" applyFont="1" applyBorder="1" applyAlignment="1">
      <alignment horizontal="left" vertical="center" wrapText="1"/>
    </xf>
    <xf numFmtId="0" fontId="8" fillId="0" borderId="5" xfId="0" applyFont="1" applyBorder="1" applyAlignment="1">
      <alignment horizontal="left" vertical="center" wrapText="1"/>
    </xf>
    <xf numFmtId="0" fontId="46" fillId="9" borderId="0" xfId="0" applyFont="1" applyFill="1" applyBorder="1" applyAlignment="1">
      <alignment vertical="center"/>
    </xf>
    <xf numFmtId="0" fontId="1" fillId="9" borderId="27" xfId="0" applyFont="1" applyFill="1" applyBorder="1" applyAlignment="1">
      <alignment horizontal="left" vertical="center" wrapText="1" indent="1"/>
    </xf>
    <xf numFmtId="0" fontId="1" fillId="9" borderId="21" xfId="0" applyFont="1" applyFill="1" applyBorder="1" applyAlignment="1">
      <alignment horizontal="left" vertical="center" wrapText="1" indent="1"/>
    </xf>
    <xf numFmtId="0" fontId="1" fillId="9" borderId="29" xfId="0" applyFont="1" applyFill="1" applyBorder="1" applyAlignment="1">
      <alignment horizontal="left" vertical="center" wrapText="1" indent="1"/>
    </xf>
    <xf numFmtId="0" fontId="1" fillId="9" borderId="2" xfId="0" applyFont="1" applyFill="1" applyBorder="1" applyAlignment="1">
      <alignment horizontal="left" vertical="center" wrapText="1" indent="1"/>
    </xf>
    <xf numFmtId="0" fontId="1" fillId="9" borderId="37" xfId="0" applyFont="1" applyFill="1" applyBorder="1" applyAlignment="1">
      <alignment horizontal="left" vertical="center" wrapText="1" indent="1"/>
    </xf>
    <xf numFmtId="0" fontId="1" fillId="9" borderId="8" xfId="0" applyFont="1" applyFill="1" applyBorder="1" applyAlignment="1">
      <alignment horizontal="left" vertical="center" wrapText="1" indent="1"/>
    </xf>
    <xf numFmtId="0" fontId="2" fillId="9" borderId="52" xfId="0" applyFont="1" applyFill="1" applyBorder="1" applyAlignment="1">
      <alignment horizontal="center" vertical="center" wrapText="1"/>
    </xf>
    <xf numFmtId="0" fontId="2" fillId="9" borderId="53" xfId="0" applyFont="1" applyFill="1" applyBorder="1" applyAlignment="1">
      <alignment horizontal="center" vertical="center" wrapText="1"/>
    </xf>
    <xf numFmtId="0" fontId="1" fillId="9" borderId="2" xfId="0" applyFont="1" applyFill="1" applyBorder="1" applyAlignment="1">
      <alignment horizontal="left" vertical="center" wrapText="1"/>
    </xf>
    <xf numFmtId="0" fontId="1" fillId="9" borderId="62" xfId="0" applyFont="1" applyFill="1" applyBorder="1" applyAlignment="1">
      <alignment horizontal="center" vertical="center" textRotation="90"/>
    </xf>
    <xf numFmtId="0" fontId="1" fillId="9" borderId="63" xfId="0" applyFont="1" applyFill="1" applyBorder="1" applyAlignment="1">
      <alignment horizontal="center" vertical="center" textRotation="90"/>
    </xf>
    <xf numFmtId="0" fontId="45" fillId="9" borderId="0" xfId="0" applyFont="1" applyFill="1" applyBorder="1" applyAlignment="1">
      <alignment horizontal="left" vertical="center"/>
    </xf>
    <xf numFmtId="0" fontId="5" fillId="8" borderId="53" xfId="0" applyFont="1" applyFill="1" applyBorder="1" applyAlignment="1">
      <alignment horizontal="center" vertical="center" wrapText="1"/>
    </xf>
    <xf numFmtId="0" fontId="5" fillId="8" borderId="69" xfId="0" applyFont="1" applyFill="1" applyBorder="1" applyAlignment="1">
      <alignment horizontal="center" vertical="center" wrapText="1"/>
    </xf>
    <xf numFmtId="0" fontId="5" fillId="11" borderId="60" xfId="0" applyFont="1" applyFill="1" applyBorder="1" applyAlignment="1">
      <alignment horizontal="center" vertical="center" wrapText="1"/>
    </xf>
    <xf numFmtId="0" fontId="5" fillId="11" borderId="70"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5" fillId="9" borderId="63"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68"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5" fillId="10" borderId="53" xfId="0" applyFont="1" applyFill="1" applyBorder="1" applyAlignment="1">
      <alignment horizontal="center" vertical="center" wrapText="1"/>
    </xf>
    <xf numFmtId="0" fontId="5" fillId="10" borderId="6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2" fillId="9" borderId="33"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1" fillId="9" borderId="41" xfId="0" applyFont="1" applyFill="1" applyBorder="1" applyAlignment="1">
      <alignment horizontal="left" vertical="center" wrapText="1"/>
    </xf>
    <xf numFmtId="0" fontId="6" fillId="12" borderId="49" xfId="0" applyFont="1" applyFill="1" applyBorder="1" applyAlignment="1">
      <alignment horizontal="center" vertical="center" wrapText="1"/>
    </xf>
    <xf numFmtId="0" fontId="6" fillId="0" borderId="4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Alignment="1">
      <alignment horizontal="center" vertical="center" wrapText="1"/>
    </xf>
    <xf numFmtId="0" fontId="6" fillId="12" borderId="0" xfId="0" applyFont="1" applyFill="1" applyAlignment="1">
      <alignment horizontal="center" vertical="center" wrapText="1"/>
    </xf>
    <xf numFmtId="0" fontId="1" fillId="9" borderId="8" xfId="0" applyFont="1" applyFill="1" applyBorder="1" applyAlignment="1">
      <alignment horizontal="left" vertical="center" wrapText="1"/>
    </xf>
    <xf numFmtId="0" fontId="2" fillId="9" borderId="18"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1" fillId="9" borderId="43" xfId="0" applyFont="1" applyFill="1" applyBorder="1" applyAlignment="1">
      <alignment horizontal="center" wrapText="1"/>
    </xf>
    <xf numFmtId="0" fontId="1" fillId="9" borderId="46" xfId="0" applyFont="1" applyFill="1" applyBorder="1" applyAlignment="1">
      <alignment horizontal="center" wrapText="1"/>
    </xf>
    <xf numFmtId="0" fontId="1" fillId="9" borderId="10" xfId="0" applyFont="1" applyFill="1" applyBorder="1" applyAlignment="1">
      <alignment horizontal="center" wrapText="1"/>
    </xf>
    <xf numFmtId="0" fontId="1" fillId="9" borderId="3" xfId="0" applyFont="1" applyFill="1" applyBorder="1" applyAlignment="1">
      <alignment horizontal="center" wrapText="1"/>
    </xf>
    <xf numFmtId="0" fontId="1" fillId="9" borderId="38" xfId="0" applyFont="1" applyFill="1" applyBorder="1" applyAlignment="1">
      <alignment horizontal="center" wrapText="1"/>
    </xf>
    <xf numFmtId="0" fontId="1" fillId="9" borderId="9" xfId="0" applyFont="1" applyFill="1" applyBorder="1" applyAlignment="1">
      <alignment horizontal="center" wrapText="1"/>
    </xf>
    <xf numFmtId="2" fontId="34" fillId="9" borderId="38" xfId="0" applyNumberFormat="1" applyFont="1" applyFill="1" applyBorder="1" applyAlignment="1">
      <alignment horizontal="center" vertical="center" wrapText="1"/>
    </xf>
    <xf numFmtId="2" fontId="34" fillId="9" borderId="39" xfId="0" applyNumberFormat="1" applyFont="1" applyFill="1" applyBorder="1" applyAlignment="1">
      <alignment horizontal="center" vertical="center" wrapText="1"/>
    </xf>
    <xf numFmtId="1" fontId="25" fillId="9" borderId="18" xfId="0" applyNumberFormat="1" applyFont="1" applyFill="1" applyBorder="1" applyAlignment="1">
      <alignment horizontal="center" vertical="center"/>
    </xf>
    <xf numFmtId="1" fontId="25" fillId="9" borderId="16" xfId="0" applyNumberFormat="1" applyFont="1" applyFill="1" applyBorder="1" applyAlignment="1">
      <alignment horizontal="center" vertical="center"/>
    </xf>
    <xf numFmtId="2" fontId="34" fillId="9" borderId="18" xfId="0" applyNumberFormat="1" applyFont="1" applyFill="1" applyBorder="1" applyAlignment="1">
      <alignment horizontal="center" vertical="center" wrapText="1"/>
    </xf>
    <xf numFmtId="2" fontId="34" fillId="9" borderId="17" xfId="0" applyNumberFormat="1" applyFont="1" applyFill="1" applyBorder="1" applyAlignment="1">
      <alignment horizontal="center" vertical="center" wrapText="1"/>
    </xf>
    <xf numFmtId="2" fontId="25" fillId="9" borderId="70" xfId="0" applyNumberFormat="1" applyFont="1" applyFill="1" applyBorder="1" applyAlignment="1">
      <alignment horizontal="center" vertical="center"/>
    </xf>
    <xf numFmtId="2" fontId="25" fillId="9" borderId="72" xfId="0" applyNumberFormat="1" applyFont="1" applyFill="1" applyBorder="1" applyAlignment="1">
      <alignment horizontal="center" vertical="center"/>
    </xf>
    <xf numFmtId="2" fontId="2" fillId="11" borderId="60" xfId="0" applyNumberFormat="1" applyFont="1" applyFill="1" applyBorder="1" applyAlignment="1">
      <alignment horizontal="center" vertical="center" wrapText="1"/>
    </xf>
    <xf numFmtId="2" fontId="2" fillId="11" borderId="52" xfId="0" applyNumberFormat="1" applyFont="1" applyFill="1" applyBorder="1" applyAlignment="1">
      <alignment horizontal="center" vertical="center" wrapText="1"/>
    </xf>
    <xf numFmtId="2" fontId="2" fillId="11" borderId="70" xfId="0" applyNumberFormat="1" applyFont="1" applyFill="1" applyBorder="1" applyAlignment="1">
      <alignment horizontal="center" vertical="center" wrapText="1"/>
    </xf>
    <xf numFmtId="2" fontId="2" fillId="11" borderId="73" xfId="0" applyNumberFormat="1" applyFont="1" applyFill="1" applyBorder="1" applyAlignment="1">
      <alignment horizontal="center" vertical="center" wrapText="1"/>
    </xf>
    <xf numFmtId="2" fontId="34" fillId="9" borderId="43" xfId="0" applyNumberFormat="1" applyFont="1" applyFill="1" applyBorder="1" applyAlignment="1">
      <alignment horizontal="center" vertical="center" wrapText="1"/>
    </xf>
    <xf numFmtId="2" fontId="34" fillId="9" borderId="40" xfId="0" applyNumberFormat="1" applyFont="1" applyFill="1" applyBorder="1" applyAlignment="1">
      <alignment horizontal="center" vertical="center" wrapText="1"/>
    </xf>
    <xf numFmtId="2" fontId="34" fillId="9" borderId="10" xfId="0" applyNumberFormat="1" applyFont="1" applyFill="1" applyBorder="1" applyAlignment="1">
      <alignment horizontal="center" vertical="center" wrapText="1"/>
    </xf>
    <xf numFmtId="2" fontId="34" fillId="9" borderId="5" xfId="0" applyNumberFormat="1" applyFont="1" applyFill="1" applyBorder="1" applyAlignment="1">
      <alignment horizontal="center" vertical="center" wrapText="1"/>
    </xf>
    <xf numFmtId="1" fontId="34" fillId="9" borderId="10" xfId="0" applyNumberFormat="1" applyFont="1" applyFill="1" applyBorder="1" applyAlignment="1">
      <alignment horizontal="center" vertical="center" wrapText="1"/>
    </xf>
    <xf numFmtId="1" fontId="34" fillId="9" borderId="5" xfId="0" applyNumberFormat="1" applyFont="1" applyFill="1" applyBorder="1" applyAlignment="1">
      <alignment horizontal="center" vertical="center" wrapText="1"/>
    </xf>
    <xf numFmtId="1" fontId="34" fillId="9" borderId="38" xfId="0" applyNumberFormat="1" applyFont="1" applyFill="1" applyBorder="1" applyAlignment="1">
      <alignment horizontal="center" vertical="center" wrapText="1"/>
    </xf>
    <xf numFmtId="1" fontId="34" fillId="9" borderId="39" xfId="0" applyNumberFormat="1" applyFont="1" applyFill="1" applyBorder="1" applyAlignment="1">
      <alignment horizontal="center" vertical="center" wrapText="1"/>
    </xf>
    <xf numFmtId="0" fontId="34" fillId="9" borderId="6" xfId="0" applyFont="1" applyFill="1" applyBorder="1" applyAlignment="1">
      <alignment horizontal="center" vertical="center" textRotation="90" wrapText="1"/>
    </xf>
    <xf numFmtId="0" fontId="34" fillId="9" borderId="4" xfId="0" applyFont="1" applyFill="1" applyBorder="1" applyAlignment="1">
      <alignment horizontal="center" vertical="center" textRotation="90" wrapText="1"/>
    </xf>
    <xf numFmtId="0" fontId="34" fillId="9" borderId="7" xfId="0" applyFont="1" applyFill="1" applyBorder="1" applyAlignment="1">
      <alignment horizontal="center" vertical="center" textRotation="90" wrapText="1"/>
    </xf>
    <xf numFmtId="0" fontId="34" fillId="9" borderId="1" xfId="0" applyFont="1" applyFill="1" applyBorder="1" applyAlignment="1">
      <alignment horizontal="center" vertical="center" textRotation="90" wrapText="1"/>
    </xf>
    <xf numFmtId="0" fontId="2" fillId="0" borderId="45" xfId="0" applyFont="1" applyBorder="1" applyAlignment="1">
      <alignment horizontal="center" vertical="center" wrapText="1"/>
    </xf>
    <xf numFmtId="0" fontId="2" fillId="0" borderId="31" xfId="0" applyFont="1" applyBorder="1" applyAlignment="1">
      <alignment horizontal="center" vertical="center" wrapText="1"/>
    </xf>
    <xf numFmtId="0" fontId="2" fillId="10" borderId="41"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6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2" fillId="0" borderId="6"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40" xfId="0" applyFont="1" applyBorder="1" applyAlignment="1">
      <alignment horizontal="center" vertical="center" wrapText="1"/>
    </xf>
    <xf numFmtId="0" fontId="2" fillId="0" borderId="12" xfId="0" applyFont="1" applyBorder="1" applyAlignment="1">
      <alignment horizontal="center" vertical="center" wrapText="1"/>
    </xf>
    <xf numFmtId="0" fontId="2" fillId="10" borderId="60" xfId="0" applyFont="1" applyFill="1" applyBorder="1" applyAlignment="1">
      <alignment horizontal="center" vertical="center" wrapText="1"/>
    </xf>
    <xf numFmtId="0" fontId="2" fillId="10" borderId="52" xfId="0" applyFont="1" applyFill="1" applyBorder="1" applyAlignment="1">
      <alignment horizontal="center" vertical="center" wrapText="1"/>
    </xf>
    <xf numFmtId="0" fontId="2" fillId="10" borderId="70" xfId="0" applyFont="1" applyFill="1" applyBorder="1" applyAlignment="1">
      <alignment horizontal="center" vertical="center" wrapText="1"/>
    </xf>
    <xf numFmtId="0" fontId="2" fillId="10" borderId="73" xfId="0" applyFont="1" applyFill="1" applyBorder="1" applyAlignment="1">
      <alignment horizontal="center" vertical="center" wrapText="1"/>
    </xf>
    <xf numFmtId="2" fontId="2" fillId="9" borderId="60" xfId="0" applyNumberFormat="1" applyFont="1" applyFill="1" applyBorder="1" applyAlignment="1">
      <alignment horizontal="center" vertical="center" wrapText="1"/>
    </xf>
    <xf numFmtId="2" fontId="2" fillId="9" borderId="58" xfId="0" applyNumberFormat="1" applyFont="1" applyFill="1" applyBorder="1" applyAlignment="1">
      <alignment horizontal="center" vertical="center" wrapText="1"/>
    </xf>
    <xf numFmtId="2" fontId="2" fillId="9" borderId="48" xfId="0" applyNumberFormat="1" applyFont="1" applyFill="1" applyBorder="1" applyAlignment="1">
      <alignment horizontal="center" vertical="center" wrapText="1"/>
    </xf>
    <xf numFmtId="2" fontId="2" fillId="9" borderId="74" xfId="0" applyNumberFormat="1" applyFont="1" applyFill="1" applyBorder="1" applyAlignment="1">
      <alignment horizontal="center" vertical="center" wrapText="1"/>
    </xf>
    <xf numFmtId="0" fontId="34" fillId="0" borderId="49" xfId="0" applyFont="1" applyBorder="1" applyAlignment="1">
      <alignment horizontal="center" vertical="center" wrapText="1"/>
    </xf>
    <xf numFmtId="0" fontId="34" fillId="0" borderId="20" xfId="0" applyFont="1" applyBorder="1" applyAlignment="1">
      <alignment horizontal="center" vertical="center" wrapText="1"/>
    </xf>
    <xf numFmtId="0" fontId="34" fillId="12" borderId="0" xfId="0" applyFont="1" applyFill="1" applyAlignment="1">
      <alignment horizontal="center" vertical="center" wrapText="1"/>
    </xf>
    <xf numFmtId="0" fontId="34" fillId="0" borderId="0" xfId="0" applyFont="1" applyAlignment="1">
      <alignment horizontal="center" vertical="center" wrapText="1"/>
    </xf>
    <xf numFmtId="0" fontId="34" fillId="12" borderId="49" xfId="0" applyFont="1" applyFill="1" applyBorder="1" applyAlignment="1">
      <alignment horizontal="center" vertical="center" wrapText="1"/>
    </xf>
    <xf numFmtId="0" fontId="34" fillId="0" borderId="48"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47" xfId="0" applyFont="1" applyBorder="1" applyAlignment="1">
      <alignment horizontal="center" vertical="center" wrapText="1"/>
    </xf>
    <xf numFmtId="1" fontId="34" fillId="9" borderId="43" xfId="0" applyNumberFormat="1" applyFont="1" applyFill="1" applyBorder="1" applyAlignment="1">
      <alignment horizontal="center" vertical="center" wrapText="1"/>
    </xf>
    <xf numFmtId="1" fontId="34" fillId="9" borderId="40" xfId="0" applyNumberFormat="1" applyFont="1" applyFill="1" applyBorder="1" applyAlignment="1">
      <alignment horizontal="center" vertical="center" wrapText="1"/>
    </xf>
    <xf numFmtId="2" fontId="2" fillId="11" borderId="41" xfId="0" applyNumberFormat="1" applyFont="1" applyFill="1" applyBorder="1" applyAlignment="1">
      <alignment horizontal="center" vertical="center" wrapText="1"/>
    </xf>
    <xf numFmtId="2" fontId="2" fillId="11" borderId="13" xfId="0" applyNumberFormat="1" applyFont="1" applyFill="1" applyBorder="1" applyAlignment="1">
      <alignment horizontal="center" vertical="center" wrapText="1"/>
    </xf>
    <xf numFmtId="2" fontId="2" fillId="9" borderId="42" xfId="0" applyNumberFormat="1" applyFont="1" applyFill="1" applyBorder="1" applyAlignment="1">
      <alignment horizontal="center" vertical="center" wrapText="1"/>
    </xf>
    <xf numFmtId="2" fontId="2" fillId="9" borderId="32" xfId="0" applyNumberFormat="1" applyFont="1" applyFill="1" applyBorder="1" applyAlignment="1">
      <alignment horizontal="center" vertical="center" wrapText="1"/>
    </xf>
    <xf numFmtId="0" fontId="2" fillId="0" borderId="7" xfId="0" applyFont="1" applyBorder="1" applyAlignment="1">
      <alignment horizontal="center" vertical="center" textRotation="90" wrapText="1"/>
    </xf>
    <xf numFmtId="0" fontId="8" fillId="9" borderId="2" xfId="0" applyFont="1" applyFill="1" applyBorder="1" applyAlignment="1">
      <alignment horizontal="left" vertical="center" wrapText="1" indent="1"/>
    </xf>
    <xf numFmtId="0" fontId="8" fillId="9" borderId="30" xfId="0" applyFont="1" applyFill="1" applyBorder="1" applyAlignment="1">
      <alignment horizontal="left" vertical="center" wrapText="1" indent="1"/>
    </xf>
    <xf numFmtId="0" fontId="8" fillId="9" borderId="8" xfId="0" applyFont="1" applyFill="1" applyBorder="1" applyAlignment="1">
      <alignment horizontal="left" vertical="center" wrapText="1" indent="1"/>
    </xf>
    <xf numFmtId="0" fontId="8" fillId="9" borderId="44" xfId="0" applyFont="1" applyFill="1" applyBorder="1" applyAlignment="1">
      <alignment horizontal="left" vertical="center" wrapText="1" indent="1"/>
    </xf>
    <xf numFmtId="0" fontId="1" fillId="9" borderId="24" xfId="0" applyFont="1" applyFill="1" applyBorder="1" applyAlignment="1">
      <alignment horizontal="left" wrapText="1" indent="1"/>
    </xf>
    <xf numFmtId="0" fontId="1" fillId="9" borderId="34" xfId="0" applyFont="1" applyFill="1" applyBorder="1" applyAlignment="1">
      <alignment horizontal="left" wrapText="1" indent="1"/>
    </xf>
    <xf numFmtId="0" fontId="1" fillId="9" borderId="17" xfId="0" applyFont="1" applyFill="1" applyBorder="1" applyAlignment="1">
      <alignment horizontal="left" wrapText="1" indent="1"/>
    </xf>
    <xf numFmtId="0" fontId="8" fillId="9" borderId="42" xfId="0" applyFont="1" applyFill="1" applyBorder="1" applyAlignment="1">
      <alignment horizontal="left" vertical="center" wrapText="1" indent="1"/>
    </xf>
    <xf numFmtId="0" fontId="3" fillId="9" borderId="51" xfId="0" applyFont="1" applyFill="1" applyBorder="1" applyAlignment="1">
      <alignment horizontal="left" vertical="center" wrapText="1" indent="1"/>
    </xf>
    <xf numFmtId="0" fontId="3" fillId="9" borderId="64"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9" borderId="36" xfId="0" applyFont="1" applyFill="1" applyBorder="1" applyAlignment="1">
      <alignment horizontal="left" vertical="center" wrapText="1" indent="1"/>
    </xf>
    <xf numFmtId="0" fontId="3" fillId="9" borderId="66" xfId="0" applyFont="1" applyFill="1" applyBorder="1" applyAlignment="1">
      <alignment horizontal="left" vertical="center" wrapText="1" indent="1"/>
    </xf>
    <xf numFmtId="0" fontId="3" fillId="9" borderId="39" xfId="0" applyFont="1" applyFill="1" applyBorder="1" applyAlignment="1">
      <alignment horizontal="left" vertical="center" wrapText="1" indent="1"/>
    </xf>
    <xf numFmtId="0" fontId="3" fillId="9" borderId="67" xfId="0" applyFont="1" applyFill="1" applyBorder="1" applyAlignment="1">
      <alignment horizontal="left" vertical="center" wrapText="1" indent="1"/>
    </xf>
    <xf numFmtId="0" fontId="3" fillId="9" borderId="65" xfId="0" applyFont="1" applyFill="1" applyBorder="1" applyAlignment="1">
      <alignment horizontal="left" vertical="center" wrapText="1" indent="1"/>
    </xf>
    <xf numFmtId="0" fontId="3" fillId="9" borderId="40" xfId="0" applyFont="1" applyFill="1" applyBorder="1" applyAlignment="1">
      <alignment horizontal="left" vertical="center" wrapText="1" indent="1"/>
    </xf>
    <xf numFmtId="0" fontId="8" fillId="9" borderId="10" xfId="0" applyFont="1" applyFill="1" applyBorder="1" applyAlignment="1">
      <alignment horizontal="left" vertical="center" wrapText="1" indent="1"/>
    </xf>
    <xf numFmtId="0" fontId="34" fillId="9" borderId="2" xfId="0" applyFont="1" applyFill="1" applyBorder="1" applyAlignment="1">
      <alignment horizontal="left" vertical="center" wrapText="1" indent="1"/>
    </xf>
    <xf numFmtId="0" fontId="34" fillId="9" borderId="10" xfId="0" applyFont="1" applyFill="1" applyBorder="1" applyAlignment="1">
      <alignment horizontal="left" vertical="center" wrapText="1" indent="1"/>
    </xf>
    <xf numFmtId="0" fontId="8" fillId="9" borderId="38" xfId="0" applyFont="1" applyFill="1" applyBorder="1" applyAlignment="1">
      <alignment horizontal="left" vertical="center" wrapText="1" indent="1"/>
    </xf>
    <xf numFmtId="0" fontId="8" fillId="9" borderId="9" xfId="0" applyFont="1" applyFill="1" applyBorder="1" applyAlignment="1">
      <alignment horizontal="left" vertical="center" wrapText="1" indent="1"/>
    </xf>
    <xf numFmtId="0" fontId="2" fillId="9" borderId="6" xfId="0" applyFont="1" applyFill="1" applyBorder="1" applyAlignment="1">
      <alignment horizontal="center" vertical="center" textRotation="90" wrapText="1"/>
    </xf>
    <xf numFmtId="0" fontId="2" fillId="9" borderId="4" xfId="0" applyFont="1" applyFill="1" applyBorder="1" applyAlignment="1">
      <alignment horizontal="center" vertical="center" textRotation="90" wrapText="1"/>
    </xf>
    <xf numFmtId="0" fontId="8" fillId="9" borderId="5" xfId="0" applyFont="1" applyFill="1" applyBorder="1" applyAlignment="1">
      <alignment horizontal="left" vertical="center" wrapText="1" indent="1"/>
    </xf>
    <xf numFmtId="0" fontId="8" fillId="9" borderId="39" xfId="0" applyFont="1" applyFill="1" applyBorder="1" applyAlignment="1">
      <alignment horizontal="left" vertical="center" wrapText="1" indent="1"/>
    </xf>
    <xf numFmtId="0" fontId="2" fillId="9" borderId="7" xfId="0" applyFont="1" applyFill="1" applyBorder="1" applyAlignment="1">
      <alignment horizontal="center" vertical="center" textRotation="90" wrapText="1"/>
    </xf>
    <xf numFmtId="0" fontId="34" fillId="9" borderId="8" xfId="0" applyFont="1" applyFill="1" applyBorder="1" applyAlignment="1">
      <alignment horizontal="left" vertical="center" wrapText="1" indent="1"/>
    </xf>
    <xf numFmtId="0" fontId="34" fillId="9" borderId="38" xfId="0" applyFont="1" applyFill="1" applyBorder="1" applyAlignment="1">
      <alignment horizontal="left" vertical="center" wrapText="1" indent="1"/>
    </xf>
    <xf numFmtId="0" fontId="34" fillId="9" borderId="41" xfId="0" applyFont="1" applyFill="1" applyBorder="1" applyAlignment="1">
      <alignment horizontal="left" vertical="center" indent="1"/>
    </xf>
    <xf numFmtId="0" fontId="34" fillId="9" borderId="43" xfId="0" applyFont="1" applyFill="1" applyBorder="1" applyAlignment="1">
      <alignment horizontal="left" vertical="center" indent="1"/>
    </xf>
    <xf numFmtId="0" fontId="2" fillId="9" borderId="67" xfId="0" applyFont="1" applyFill="1" applyBorder="1" applyAlignment="1">
      <alignment horizontal="center" vertical="center" wrapText="1"/>
    </xf>
    <xf numFmtId="0" fontId="2" fillId="9" borderId="36"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46"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19" fillId="9" borderId="0" xfId="0" applyFont="1" applyFill="1" applyAlignment="1">
      <alignment horizontal="center" vertical="center" wrapText="1"/>
    </xf>
  </cellXfs>
  <cellStyles count="2">
    <cellStyle name="Milliers" xfId="1" builtinId="3"/>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fr-FR"/>
              <a:t>Navires &gt; 36 m</a:t>
            </a:r>
          </a:p>
        </c:rich>
      </c:tx>
      <c:layout/>
      <c:overlay val="0"/>
    </c:title>
    <c:autoTitleDeleted val="0"/>
    <c:plotArea>
      <c:layout/>
      <c:pieChart>
        <c:varyColors val="1"/>
        <c:ser>
          <c:idx val="0"/>
          <c:order val="0"/>
          <c:tx>
            <c:strRef>
              <c:f>'INDICATEURS BILAN SUP'!$AF$7</c:f>
              <c:strCache>
                <c:ptCount val="1"/>
                <c:pt idx="0">
                  <c:v>Service public (Hors marine)</c:v>
                </c:pt>
              </c:strCache>
            </c:strRef>
          </c:tx>
          <c:spPr>
            <a:ln>
              <a:solidFill>
                <a:schemeClr val="tx1"/>
              </a:solidFill>
            </a:ln>
          </c:spPr>
          <c:dPt>
            <c:idx val="0"/>
            <c:bubble3D val="0"/>
            <c:spPr>
              <a:solidFill>
                <a:srgbClr val="F89736"/>
              </a:solidFill>
              <a:ln>
                <a:solidFill>
                  <a:schemeClr val="tx1"/>
                </a:solidFill>
              </a:ln>
            </c:spPr>
            <c:extLst xmlns:c16r2="http://schemas.microsoft.com/office/drawing/2015/06/chart">
              <c:ext xmlns:c16="http://schemas.microsoft.com/office/drawing/2014/chart" uri="{C3380CC4-5D6E-409C-BE32-E72D297353CC}">
                <c16:uniqueId val="{00000000-B3F0-4A01-B863-A7814EE5F9A8}"/>
              </c:ext>
            </c:extLst>
          </c:dPt>
          <c:dPt>
            <c:idx val="1"/>
            <c:bubble3D val="0"/>
            <c:spPr>
              <a:solidFill>
                <a:srgbClr val="B8F5F6"/>
              </a:solidFill>
              <a:ln>
                <a:solidFill>
                  <a:schemeClr val="tx1"/>
                </a:solidFill>
              </a:ln>
            </c:spPr>
            <c:extLst xmlns:c16r2="http://schemas.microsoft.com/office/drawing/2015/06/chart">
              <c:ext xmlns:c16="http://schemas.microsoft.com/office/drawing/2014/chart" uri="{C3380CC4-5D6E-409C-BE32-E72D297353CC}">
                <c16:uniqueId val="{00000001-B3F0-4A01-B863-A7814EE5F9A8}"/>
              </c:ext>
            </c:extLst>
          </c:dPt>
          <c:dPt>
            <c:idx val="2"/>
            <c:bubble3D val="0"/>
            <c:spPr>
              <a:solidFill>
                <a:srgbClr val="538DD5"/>
              </a:solidFill>
              <a:ln>
                <a:solidFill>
                  <a:schemeClr val="tx1"/>
                </a:solidFill>
              </a:ln>
            </c:spPr>
            <c:extLst xmlns:c16r2="http://schemas.microsoft.com/office/drawing/2015/06/chart">
              <c:ext xmlns:c16="http://schemas.microsoft.com/office/drawing/2014/chart" uri="{C3380CC4-5D6E-409C-BE32-E72D297353CC}">
                <c16:uniqueId val="{00000002-B3F0-4A01-B863-A7814EE5F9A8}"/>
              </c:ext>
            </c:extLst>
          </c:dPt>
          <c:dPt>
            <c:idx val="3"/>
            <c:bubble3D val="0"/>
            <c:spPr>
              <a:solidFill>
                <a:srgbClr val="B6FF9F"/>
              </a:solidFill>
              <a:ln>
                <a:solidFill>
                  <a:schemeClr val="tx1"/>
                </a:solidFill>
              </a:ln>
            </c:spPr>
            <c:extLst xmlns:c16r2="http://schemas.microsoft.com/office/drawing/2015/06/chart">
              <c:ext xmlns:c16="http://schemas.microsoft.com/office/drawing/2014/chart" uri="{C3380CC4-5D6E-409C-BE32-E72D297353CC}">
                <c16:uniqueId val="{00000003-B3F0-4A01-B863-A7814EE5F9A8}"/>
              </c:ext>
            </c:extLst>
          </c:dPt>
          <c:dPt>
            <c:idx val="4"/>
            <c:bubble3D val="0"/>
            <c:spPr>
              <a:solidFill>
                <a:schemeClr val="bg1">
                  <a:lumMod val="75000"/>
                </a:schemeClr>
              </a:solidFill>
              <a:ln>
                <a:solidFill>
                  <a:schemeClr val="tx1"/>
                </a:solidFill>
              </a:ln>
            </c:spPr>
            <c:extLst xmlns:c16r2="http://schemas.microsoft.com/office/drawing/2015/06/chart">
              <c:ext xmlns:c16="http://schemas.microsoft.com/office/drawing/2014/chart" uri="{C3380CC4-5D6E-409C-BE32-E72D297353CC}">
                <c16:uniqueId val="{00000004-B3F0-4A01-B863-A7814EE5F9A8}"/>
              </c:ext>
            </c:extLst>
          </c:dPt>
          <c:dPt>
            <c:idx val="5"/>
            <c:bubble3D val="0"/>
            <c:spPr>
              <a:solidFill>
                <a:sysClr val="window" lastClr="FFFFFF"/>
              </a:solidFill>
              <a:ln>
                <a:solidFill>
                  <a:schemeClr val="tx1"/>
                </a:solidFill>
              </a:ln>
            </c:spPr>
            <c:extLst xmlns:c16r2="http://schemas.microsoft.com/office/drawing/2015/06/chart">
              <c:ext xmlns:c16="http://schemas.microsoft.com/office/drawing/2014/chart" uri="{C3380CC4-5D6E-409C-BE32-E72D297353CC}">
                <c16:uniqueId val="{00000005-B3F0-4A01-B863-A7814EE5F9A8}"/>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'INDICATEURS BILAN SUP'!$C$7:$H$7</c:f>
              <c:strCache>
                <c:ptCount val="6"/>
                <c:pt idx="0">
                  <c:v>Recherche scientifique</c:v>
                </c:pt>
                <c:pt idx="1">
                  <c:v>Service public (Hors marine)</c:v>
                </c:pt>
                <c:pt idx="2">
                  <c:v>Marine</c:v>
                </c:pt>
                <c:pt idx="3">
                  <c:v>Partenariats public-privé. Affrètements</c:v>
                </c:pt>
                <c:pt idx="4">
                  <c:v>Arrêts Techniques et Missions d'essais techniques</c:v>
                </c:pt>
                <c:pt idx="5">
                  <c:v>Désarmement</c:v>
                </c:pt>
              </c:strCache>
            </c:strRef>
          </c:cat>
          <c:val>
            <c:numRef>
              <c:f>'INDICATEURS BILAN SUP'!$C$15:$H$15</c:f>
              <c:numCache>
                <c:formatCode>0</c:formatCode>
                <c:ptCount val="6"/>
                <c:pt idx="0">
                  <c:v>613.52955892241357</c:v>
                </c:pt>
                <c:pt idx="1">
                  <c:v>152.5609756097561</c:v>
                </c:pt>
                <c:pt idx="2">
                  <c:v>137</c:v>
                </c:pt>
                <c:pt idx="3">
                  <c:v>7.4842105263157892</c:v>
                </c:pt>
                <c:pt idx="4">
                  <c:v>185.42525494151448</c:v>
                </c:pt>
                <c:pt idx="5">
                  <c:v>609</c:v>
                </c:pt>
              </c:numCache>
            </c:numRef>
          </c:val>
          <c:extLst xmlns:c16r2="http://schemas.microsoft.com/office/drawing/2015/06/chart">
            <c:ext xmlns:c16="http://schemas.microsoft.com/office/drawing/2014/chart" uri="{C3380CC4-5D6E-409C-BE32-E72D297353CC}">
              <c16:uniqueId val="{00000006-B3F0-4A01-B863-A7814EE5F9A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18404325965279"/>
          <c:y val="0.15683229813664595"/>
          <c:w val="0.33734962757256648"/>
          <c:h val="0.64596273291925477"/>
        </c:manualLayout>
      </c:layout>
      <c:overlay val="0"/>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fr-FR"/>
              <a:t>Navires &lt; 36 m </a:t>
            </a:r>
          </a:p>
        </c:rich>
      </c:tx>
      <c:layout/>
      <c:overlay val="0"/>
    </c:title>
    <c:autoTitleDeleted val="0"/>
    <c:plotArea>
      <c:layout/>
      <c:pieChart>
        <c:varyColors val="1"/>
        <c:ser>
          <c:idx val="0"/>
          <c:order val="0"/>
          <c:tx>
            <c:strRef>
              <c:f>'INDICATEURS BILAN SUP'!$AF$9</c:f>
              <c:strCache>
                <c:ptCount val="1"/>
                <c:pt idx="0">
                  <c:v>0 </c:v>
                </c:pt>
              </c:strCache>
            </c:strRef>
          </c:tx>
          <c:spPr>
            <a:ln>
              <a:solidFill>
                <a:schemeClr val="tx1"/>
              </a:solidFill>
            </a:ln>
          </c:spPr>
          <c:dPt>
            <c:idx val="0"/>
            <c:bubble3D val="0"/>
            <c:spPr>
              <a:solidFill>
                <a:srgbClr val="F89736"/>
              </a:solidFill>
              <a:ln>
                <a:solidFill>
                  <a:schemeClr val="tx1"/>
                </a:solidFill>
              </a:ln>
            </c:spPr>
            <c:extLst xmlns:c16r2="http://schemas.microsoft.com/office/drawing/2015/06/chart">
              <c:ext xmlns:c16="http://schemas.microsoft.com/office/drawing/2014/chart" uri="{C3380CC4-5D6E-409C-BE32-E72D297353CC}">
                <c16:uniqueId val="{00000000-BF38-4576-B193-3BDE1FE3C725}"/>
              </c:ext>
            </c:extLst>
          </c:dPt>
          <c:dPt>
            <c:idx val="1"/>
            <c:bubble3D val="0"/>
            <c:spPr>
              <a:solidFill>
                <a:srgbClr val="B8F5F6"/>
              </a:solidFill>
              <a:ln>
                <a:solidFill>
                  <a:schemeClr val="tx1"/>
                </a:solidFill>
              </a:ln>
            </c:spPr>
            <c:extLst xmlns:c16r2="http://schemas.microsoft.com/office/drawing/2015/06/chart">
              <c:ext xmlns:c16="http://schemas.microsoft.com/office/drawing/2014/chart" uri="{C3380CC4-5D6E-409C-BE32-E72D297353CC}">
                <c16:uniqueId val="{00000001-BF38-4576-B193-3BDE1FE3C725}"/>
              </c:ext>
            </c:extLst>
          </c:dPt>
          <c:dPt>
            <c:idx val="2"/>
            <c:bubble3D val="0"/>
            <c:spPr>
              <a:solidFill>
                <a:srgbClr val="538DD5"/>
              </a:solidFill>
              <a:ln>
                <a:solidFill>
                  <a:schemeClr val="tx1"/>
                </a:solidFill>
              </a:ln>
            </c:spPr>
            <c:extLst xmlns:c16r2="http://schemas.microsoft.com/office/drawing/2015/06/chart">
              <c:ext xmlns:c16="http://schemas.microsoft.com/office/drawing/2014/chart" uri="{C3380CC4-5D6E-409C-BE32-E72D297353CC}">
                <c16:uniqueId val="{00000002-BF38-4576-B193-3BDE1FE3C725}"/>
              </c:ext>
            </c:extLst>
          </c:dPt>
          <c:dPt>
            <c:idx val="3"/>
            <c:bubble3D val="0"/>
            <c:spPr>
              <a:solidFill>
                <a:srgbClr val="B6FF9F"/>
              </a:solidFill>
              <a:ln>
                <a:solidFill>
                  <a:schemeClr val="tx1"/>
                </a:solidFill>
              </a:ln>
            </c:spPr>
            <c:extLst xmlns:c16r2="http://schemas.microsoft.com/office/drawing/2015/06/chart">
              <c:ext xmlns:c16="http://schemas.microsoft.com/office/drawing/2014/chart" uri="{C3380CC4-5D6E-409C-BE32-E72D297353CC}">
                <c16:uniqueId val="{00000003-BF38-4576-B193-3BDE1FE3C725}"/>
              </c:ext>
            </c:extLst>
          </c:dPt>
          <c:dPt>
            <c:idx val="4"/>
            <c:bubble3D val="0"/>
            <c:spPr>
              <a:solidFill>
                <a:schemeClr val="bg1">
                  <a:lumMod val="75000"/>
                </a:schemeClr>
              </a:solidFill>
              <a:ln>
                <a:solidFill>
                  <a:schemeClr val="tx1"/>
                </a:solidFill>
              </a:ln>
            </c:spPr>
            <c:extLst xmlns:c16r2="http://schemas.microsoft.com/office/drawing/2015/06/chart">
              <c:ext xmlns:c16="http://schemas.microsoft.com/office/drawing/2014/chart" uri="{C3380CC4-5D6E-409C-BE32-E72D297353CC}">
                <c16:uniqueId val="{00000004-BF38-4576-B193-3BDE1FE3C725}"/>
              </c:ext>
            </c:extLst>
          </c:dPt>
          <c:dPt>
            <c:idx val="5"/>
            <c:bubble3D val="0"/>
            <c:spPr>
              <a:solidFill>
                <a:sysClr val="window" lastClr="FFFFFF"/>
              </a:solidFill>
              <a:ln>
                <a:solidFill>
                  <a:schemeClr val="tx1"/>
                </a:solidFill>
              </a:ln>
            </c:spPr>
            <c:extLst xmlns:c16r2="http://schemas.microsoft.com/office/drawing/2015/06/chart">
              <c:ext xmlns:c16="http://schemas.microsoft.com/office/drawing/2014/chart" uri="{C3380CC4-5D6E-409C-BE32-E72D297353CC}">
                <c16:uniqueId val="{00000005-BF38-4576-B193-3BDE1FE3C725}"/>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'INDICATEURS BILAN SUP'!$C$7:$H$7</c:f>
              <c:strCache>
                <c:ptCount val="6"/>
                <c:pt idx="0">
                  <c:v>Recherche scientifique</c:v>
                </c:pt>
                <c:pt idx="1">
                  <c:v>Service public (Hors marine)</c:v>
                </c:pt>
                <c:pt idx="2">
                  <c:v>Marine</c:v>
                </c:pt>
                <c:pt idx="3">
                  <c:v>Partenariats public-privé. Affrètements</c:v>
                </c:pt>
                <c:pt idx="4">
                  <c:v>Arrêts Techniques et Missions d'essais techniques</c:v>
                </c:pt>
                <c:pt idx="5">
                  <c:v>Désarmement</c:v>
                </c:pt>
              </c:strCache>
            </c:strRef>
          </c:cat>
          <c:val>
            <c:numRef>
              <c:f>'INDICATEURS BILAN SUP'!$C$24:$H$24</c:f>
              <c:numCache>
                <c:formatCode>0</c:formatCode>
                <c:ptCount val="6"/>
                <c:pt idx="0">
                  <c:v>1168.2190258738142</c:v>
                </c:pt>
                <c:pt idx="1">
                  <c:v>239.57348176767385</c:v>
                </c:pt>
                <c:pt idx="2">
                  <c:v>0</c:v>
                </c:pt>
                <c:pt idx="3">
                  <c:v>14.654812834224598</c:v>
                </c:pt>
                <c:pt idx="4">
                  <c:v>160.55267952428721</c:v>
                </c:pt>
                <c:pt idx="5">
                  <c:v>972</c:v>
                </c:pt>
              </c:numCache>
            </c:numRef>
          </c:val>
          <c:extLst xmlns:c16r2="http://schemas.microsoft.com/office/drawing/2015/06/chart">
            <c:ext xmlns:c16="http://schemas.microsoft.com/office/drawing/2014/chart" uri="{C3380CC4-5D6E-409C-BE32-E72D297353CC}">
              <c16:uniqueId val="{00000006-BF38-4576-B193-3BDE1FE3C725}"/>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423963133640549"/>
          <c:y val="0.15789489936049014"/>
          <c:w val="0.3382488479262673"/>
          <c:h val="0.6455113234684674"/>
        </c:manualLayout>
      </c:layout>
      <c:overlay val="0"/>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473075</xdr:colOff>
      <xdr:row>25</xdr:row>
      <xdr:rowOff>6350</xdr:rowOff>
    </xdr:from>
    <xdr:to>
      <xdr:col>6</xdr:col>
      <xdr:colOff>552450</xdr:colOff>
      <xdr:row>38</xdr:row>
      <xdr:rowOff>0</xdr:rowOff>
    </xdr:to>
    <xdr:graphicFrame macro="">
      <xdr:nvGraphicFramePr>
        <xdr:cNvPr id="69998" name="Graphique 1">
          <a:extLst>
            <a:ext uri="{FF2B5EF4-FFF2-40B4-BE49-F238E27FC236}">
              <a16:creationId xmlns:a16="http://schemas.microsoft.com/office/drawing/2014/main" xmlns="" id="{0C965259-7A83-4D3F-A7FC-4B10462618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9528</xdr:colOff>
      <xdr:row>24</xdr:row>
      <xdr:rowOff>130175</xdr:rowOff>
    </xdr:from>
    <xdr:to>
      <xdr:col>13</xdr:col>
      <xdr:colOff>1143001</xdr:colOff>
      <xdr:row>37</xdr:row>
      <xdr:rowOff>276225</xdr:rowOff>
    </xdr:to>
    <xdr:graphicFrame macro="">
      <xdr:nvGraphicFramePr>
        <xdr:cNvPr id="69999" name="Graphique 1">
          <a:extLst>
            <a:ext uri="{FF2B5EF4-FFF2-40B4-BE49-F238E27FC236}">
              <a16:creationId xmlns:a16="http://schemas.microsoft.com/office/drawing/2014/main" xmlns="" id="{6A2DF5B4-13AE-405E-A96D-A19857F51E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F37"/>
  <sheetViews>
    <sheetView tabSelected="1" zoomScale="80" zoomScaleNormal="80" workbookViewId="0">
      <selection activeCell="K35" sqref="K35"/>
    </sheetView>
  </sheetViews>
  <sheetFormatPr baseColWidth="10" defaultRowHeight="11.25" x14ac:dyDescent="0.2"/>
  <cols>
    <col min="1" max="1" width="7.140625" style="3" customWidth="1"/>
    <col min="2" max="2" width="22.140625" style="3" customWidth="1"/>
    <col min="3" max="15" width="7.85546875" style="2" customWidth="1"/>
    <col min="16" max="16" width="12.85546875" style="2" customWidth="1"/>
    <col min="17" max="20" width="7.85546875" style="2" customWidth="1"/>
    <col min="21" max="22" width="7.85546875" style="3" customWidth="1"/>
    <col min="23" max="23" width="12.85546875" style="3" customWidth="1"/>
    <col min="24" max="25" width="7.85546875" style="3" customWidth="1"/>
    <col min="26" max="26" width="14.28515625" style="3" customWidth="1"/>
    <col min="27" max="27" width="12.28515625" style="3" hidden="1" customWidth="1"/>
    <col min="28" max="29" width="0" style="3" hidden="1" customWidth="1"/>
    <col min="30" max="16384" width="11.42578125" style="3"/>
  </cols>
  <sheetData>
    <row r="1" spans="1:31" x14ac:dyDescent="0.2">
      <c r="A1" s="192"/>
      <c r="B1" s="192"/>
      <c r="C1" s="194"/>
      <c r="D1" s="194"/>
      <c r="E1" s="194"/>
      <c r="F1" s="194"/>
      <c r="G1" s="194"/>
      <c r="H1" s="194"/>
      <c r="I1" s="194"/>
      <c r="J1" s="194"/>
      <c r="K1" s="194"/>
      <c r="L1" s="194"/>
      <c r="M1" s="194"/>
      <c r="N1" s="194"/>
      <c r="O1" s="194"/>
      <c r="P1" s="194"/>
      <c r="Q1" s="194"/>
      <c r="R1" s="194"/>
      <c r="S1" s="194"/>
      <c r="T1" s="194"/>
      <c r="U1" s="192"/>
      <c r="V1" s="192"/>
      <c r="W1" s="192"/>
      <c r="X1" s="192"/>
      <c r="Y1" s="192"/>
      <c r="Z1" s="192"/>
    </row>
    <row r="2" spans="1:31" s="151" customFormat="1" ht="35.25" customHeight="1" x14ac:dyDescent="0.2">
      <c r="A2" s="358" t="s">
        <v>152</v>
      </c>
      <c r="B2" s="358"/>
      <c r="C2" s="358"/>
      <c r="D2" s="358"/>
      <c r="E2" s="358"/>
      <c r="F2" s="358"/>
      <c r="G2" s="358"/>
      <c r="H2" s="358"/>
      <c r="I2" s="358"/>
      <c r="J2" s="358"/>
      <c r="K2" s="358"/>
      <c r="L2" s="358"/>
      <c r="M2" s="358"/>
      <c r="N2" s="358"/>
      <c r="O2" s="358"/>
      <c r="P2" s="358"/>
      <c r="Q2" s="358"/>
      <c r="R2" s="358"/>
      <c r="S2" s="358"/>
      <c r="T2" s="358"/>
      <c r="U2" s="358"/>
      <c r="V2" s="358"/>
      <c r="W2" s="358"/>
      <c r="X2" s="358"/>
      <c r="Y2" s="358"/>
      <c r="Z2" s="358"/>
    </row>
    <row r="3" spans="1:31" s="151" customFormat="1" ht="27" customHeight="1" x14ac:dyDescent="0.2">
      <c r="A3" s="388"/>
      <c r="B3" s="388"/>
      <c r="C3" s="388"/>
      <c r="D3" s="388"/>
      <c r="E3" s="388"/>
      <c r="F3" s="388"/>
      <c r="G3" s="238"/>
      <c r="H3" s="238"/>
      <c r="I3" s="238"/>
      <c r="J3" s="238"/>
      <c r="K3" s="239"/>
      <c r="L3" s="239"/>
      <c r="M3" s="239"/>
      <c r="N3" s="239"/>
      <c r="O3" s="239"/>
      <c r="P3" s="239"/>
      <c r="Q3" s="239"/>
      <c r="R3" s="239"/>
      <c r="S3" s="240"/>
      <c r="T3" s="240"/>
      <c r="U3" s="240"/>
      <c r="V3" s="240"/>
      <c r="W3" s="240"/>
      <c r="X3" s="240"/>
      <c r="Y3" s="240"/>
      <c r="Z3" s="240"/>
    </row>
    <row r="4" spans="1:31" s="30" customFormat="1" ht="19.5" customHeight="1" x14ac:dyDescent="0.2">
      <c r="A4" s="376" t="s">
        <v>83</v>
      </c>
      <c r="B4" s="376"/>
      <c r="C4" s="371" t="s">
        <v>156</v>
      </c>
      <c r="D4" s="371"/>
      <c r="E4" s="371"/>
      <c r="F4" s="371"/>
      <c r="G4" s="372"/>
      <c r="H4" s="372"/>
      <c r="I4" s="372"/>
      <c r="J4" s="372"/>
      <c r="K4" s="372"/>
      <c r="L4" s="372"/>
      <c r="M4" s="372"/>
      <c r="N4" s="372"/>
      <c r="O4" s="198"/>
      <c r="P4" s="198"/>
      <c r="Q4" s="198"/>
      <c r="R4" s="197"/>
      <c r="S4" s="197"/>
      <c r="T4" s="197"/>
      <c r="U4" s="198"/>
      <c r="V4" s="198"/>
      <c r="W4" s="198"/>
      <c r="X4" s="241"/>
      <c r="Y4" s="199" t="s">
        <v>113</v>
      </c>
      <c r="Z4" s="200">
        <v>2018</v>
      </c>
    </row>
    <row r="5" spans="1:31" s="4" customFormat="1" ht="11.25" customHeight="1" x14ac:dyDescent="0.2">
      <c r="A5" s="201"/>
      <c r="B5" s="235"/>
      <c r="C5" s="242"/>
      <c r="D5" s="242"/>
      <c r="E5" s="242"/>
      <c r="F5" s="201"/>
      <c r="G5" s="201"/>
      <c r="H5" s="202"/>
      <c r="I5" s="202"/>
      <c r="J5" s="202"/>
      <c r="K5" s="202"/>
      <c r="L5" s="202"/>
      <c r="M5" s="202"/>
      <c r="N5" s="202"/>
      <c r="O5" s="203"/>
      <c r="P5" s="203"/>
      <c r="Q5" s="201"/>
      <c r="R5" s="201"/>
      <c r="S5" s="201"/>
      <c r="T5" s="201"/>
      <c r="U5" s="201"/>
      <c r="V5" s="201"/>
      <c r="W5" s="201"/>
      <c r="X5" s="243"/>
      <c r="Y5" s="204" t="s">
        <v>101</v>
      </c>
      <c r="Z5" s="110">
        <v>365</v>
      </c>
    </row>
    <row r="6" spans="1:31" s="25" customFormat="1" ht="35.1" customHeight="1" thickBot="1" x14ac:dyDescent="0.25">
      <c r="A6" s="291" t="s">
        <v>118</v>
      </c>
      <c r="B6" s="205"/>
      <c r="C6" s="244"/>
      <c r="D6" s="244"/>
      <c r="E6" s="244"/>
      <c r="F6" s="244"/>
      <c r="G6" s="245"/>
      <c r="H6" s="245"/>
      <c r="I6" s="245"/>
      <c r="J6" s="245"/>
      <c r="K6" s="245"/>
      <c r="L6" s="245"/>
      <c r="M6" s="245"/>
      <c r="N6" s="245"/>
      <c r="O6" s="245"/>
      <c r="P6" s="245"/>
      <c r="Q6" s="244"/>
      <c r="R6" s="244"/>
      <c r="S6" s="244"/>
      <c r="T6" s="244"/>
      <c r="U6" s="244"/>
      <c r="V6" s="244"/>
      <c r="W6" s="244"/>
      <c r="X6" s="244"/>
      <c r="Y6" s="244"/>
      <c r="Z6" s="244"/>
    </row>
    <row r="7" spans="1:31" s="12" customFormat="1" ht="18.75" customHeight="1" thickBot="1" x14ac:dyDescent="0.25">
      <c r="A7" s="377" t="s">
        <v>42</v>
      </c>
      <c r="B7" s="379" t="s">
        <v>41</v>
      </c>
      <c r="C7" s="373" t="s">
        <v>61</v>
      </c>
      <c r="D7" s="374"/>
      <c r="E7" s="375"/>
      <c r="F7" s="373" t="s">
        <v>62</v>
      </c>
      <c r="G7" s="374"/>
      <c r="H7" s="374"/>
      <c r="I7" s="374"/>
      <c r="J7" s="395"/>
      <c r="K7" s="394" t="s">
        <v>63</v>
      </c>
      <c r="L7" s="374"/>
      <c r="M7" s="374"/>
      <c r="N7" s="374"/>
      <c r="O7" s="395"/>
      <c r="P7" s="43"/>
      <c r="Q7" s="391" t="s">
        <v>68</v>
      </c>
      <c r="R7" s="392"/>
      <c r="S7" s="392"/>
      <c r="T7" s="392"/>
      <c r="U7" s="392"/>
      <c r="V7" s="392"/>
      <c r="W7" s="392"/>
      <c r="X7" s="392"/>
      <c r="Y7" s="392"/>
      <c r="Z7" s="393"/>
      <c r="AA7" s="334"/>
      <c r="AB7" s="335"/>
      <c r="AC7" s="336"/>
    </row>
    <row r="8" spans="1:31" s="4" customFormat="1" ht="33.75" customHeight="1" thickBot="1" x14ac:dyDescent="0.25">
      <c r="A8" s="378"/>
      <c r="B8" s="380"/>
      <c r="C8" s="44" t="s">
        <v>13</v>
      </c>
      <c r="D8" s="45" t="s">
        <v>14</v>
      </c>
      <c r="E8" s="46" t="s">
        <v>15</v>
      </c>
      <c r="F8" s="44" t="s">
        <v>16</v>
      </c>
      <c r="G8" s="45" t="s">
        <v>17</v>
      </c>
      <c r="H8" s="45" t="s">
        <v>142</v>
      </c>
      <c r="I8" s="45" t="s">
        <v>18</v>
      </c>
      <c r="J8" s="47" t="s">
        <v>19</v>
      </c>
      <c r="K8" s="48" t="s">
        <v>8</v>
      </c>
      <c r="L8" s="45" t="s">
        <v>20</v>
      </c>
      <c r="M8" s="45" t="s">
        <v>69</v>
      </c>
      <c r="N8" s="45" t="s">
        <v>143</v>
      </c>
      <c r="O8" s="47" t="s">
        <v>7</v>
      </c>
      <c r="P8" s="49" t="s">
        <v>112</v>
      </c>
      <c r="Q8" s="44" t="s">
        <v>21</v>
      </c>
      <c r="R8" s="45" t="s">
        <v>9</v>
      </c>
      <c r="S8" s="45" t="s">
        <v>22</v>
      </c>
      <c r="T8" s="45" t="s">
        <v>50</v>
      </c>
      <c r="U8" s="45" t="s">
        <v>141</v>
      </c>
      <c r="V8" s="46" t="s">
        <v>144</v>
      </c>
      <c r="W8" s="50" t="s">
        <v>24</v>
      </c>
      <c r="X8" s="48" t="s">
        <v>146</v>
      </c>
      <c r="Y8" s="45" t="s">
        <v>145</v>
      </c>
      <c r="Z8" s="50" t="s">
        <v>111</v>
      </c>
      <c r="AA8" s="44" t="s">
        <v>123</v>
      </c>
      <c r="AB8" s="45" t="s">
        <v>148</v>
      </c>
      <c r="AC8" s="47" t="s">
        <v>147</v>
      </c>
      <c r="AD8"/>
      <c r="AE8"/>
    </row>
    <row r="9" spans="1:31" s="4" customFormat="1" ht="26.25" customHeight="1" x14ac:dyDescent="0.2">
      <c r="A9" s="381">
        <f>Z4</f>
        <v>2018</v>
      </c>
      <c r="B9" s="309" t="s">
        <v>55</v>
      </c>
      <c r="C9" s="51">
        <v>107</v>
      </c>
      <c r="D9" s="52"/>
      <c r="E9" s="53"/>
      <c r="F9" s="54"/>
      <c r="G9" s="55"/>
      <c r="H9" s="56"/>
      <c r="I9" s="55"/>
      <c r="J9" s="57"/>
      <c r="K9" s="58"/>
      <c r="L9" s="55"/>
      <c r="M9" s="59">
        <v>84</v>
      </c>
      <c r="N9" s="56"/>
      <c r="O9" s="60"/>
      <c r="P9" s="61">
        <f t="shared" ref="P9:P13" si="0">SUM(C9:O9)</f>
        <v>191</v>
      </c>
      <c r="Q9" s="62"/>
      <c r="R9" s="56"/>
      <c r="S9" s="63">
        <v>6</v>
      </c>
      <c r="T9" s="63">
        <v>41</v>
      </c>
      <c r="U9" s="63">
        <v>35</v>
      </c>
      <c r="V9" s="64"/>
      <c r="W9" s="65">
        <f t="shared" ref="W9:W13" si="1">SUM(P9:V9)</f>
        <v>273</v>
      </c>
      <c r="X9" s="66">
        <v>20</v>
      </c>
      <c r="Y9" s="67"/>
      <c r="Z9" s="65">
        <f t="shared" ref="Z9:Z13" si="2">SUM(W9:Y9)</f>
        <v>293</v>
      </c>
      <c r="AA9" s="337"/>
      <c r="AB9" s="338"/>
      <c r="AC9" s="339"/>
      <c r="AD9"/>
      <c r="AE9"/>
    </row>
    <row r="10" spans="1:31" s="4" customFormat="1" ht="26.25" customHeight="1" x14ac:dyDescent="0.2">
      <c r="A10" s="382"/>
      <c r="B10" s="310" t="s">
        <v>4</v>
      </c>
      <c r="C10" s="51">
        <v>105</v>
      </c>
      <c r="D10" s="68"/>
      <c r="E10" s="69"/>
      <c r="F10" s="70"/>
      <c r="G10" s="71"/>
      <c r="H10" s="72"/>
      <c r="I10" s="71"/>
      <c r="J10" s="73"/>
      <c r="K10" s="74"/>
      <c r="L10" s="71">
        <v>2</v>
      </c>
      <c r="M10" s="75">
        <v>53</v>
      </c>
      <c r="N10" s="72"/>
      <c r="O10" s="76"/>
      <c r="P10" s="77">
        <f t="shared" si="0"/>
        <v>160</v>
      </c>
      <c r="Q10" s="78">
        <v>6</v>
      </c>
      <c r="R10" s="72"/>
      <c r="S10" s="79">
        <v>38</v>
      </c>
      <c r="T10" s="79">
        <v>26</v>
      </c>
      <c r="U10" s="79">
        <v>21</v>
      </c>
      <c r="V10" s="80"/>
      <c r="W10" s="81">
        <f t="shared" si="1"/>
        <v>251</v>
      </c>
      <c r="X10" s="82">
        <v>39</v>
      </c>
      <c r="Y10" s="83"/>
      <c r="Z10" s="81">
        <f t="shared" si="2"/>
        <v>290</v>
      </c>
      <c r="AA10" s="340"/>
      <c r="AB10" s="341"/>
      <c r="AC10" s="342"/>
      <c r="AD10"/>
      <c r="AE10"/>
    </row>
    <row r="11" spans="1:31" s="4" customFormat="1" ht="26.25" customHeight="1" x14ac:dyDescent="0.2">
      <c r="A11" s="382"/>
      <c r="B11" s="310" t="s">
        <v>3</v>
      </c>
      <c r="C11" s="51">
        <v>91</v>
      </c>
      <c r="D11" s="68"/>
      <c r="E11" s="69">
        <v>135</v>
      </c>
      <c r="F11" s="70"/>
      <c r="G11" s="71"/>
      <c r="H11" s="72"/>
      <c r="I11" s="71"/>
      <c r="J11" s="73"/>
      <c r="K11" s="74"/>
      <c r="L11" s="71"/>
      <c r="M11" s="75"/>
      <c r="N11" s="72"/>
      <c r="O11" s="76"/>
      <c r="P11" s="77">
        <f t="shared" si="0"/>
        <v>226</v>
      </c>
      <c r="Q11" s="78"/>
      <c r="R11" s="72"/>
      <c r="S11" s="79">
        <v>16</v>
      </c>
      <c r="T11" s="79">
        <v>8</v>
      </c>
      <c r="U11" s="79">
        <v>24</v>
      </c>
      <c r="V11" s="80"/>
      <c r="W11" s="81">
        <f t="shared" si="1"/>
        <v>274</v>
      </c>
      <c r="X11" s="82"/>
      <c r="Y11" s="83">
        <v>4</v>
      </c>
      <c r="Z11" s="81">
        <f t="shared" si="2"/>
        <v>278</v>
      </c>
      <c r="AA11" s="340"/>
      <c r="AB11" s="341"/>
      <c r="AC11" s="342"/>
      <c r="AD11"/>
      <c r="AE11"/>
    </row>
    <row r="12" spans="1:31" s="4" customFormat="1" ht="26.25" customHeight="1" x14ac:dyDescent="0.2">
      <c r="A12" s="382"/>
      <c r="B12" s="310" t="s">
        <v>154</v>
      </c>
      <c r="C12" s="51"/>
      <c r="D12" s="68"/>
      <c r="E12" s="69"/>
      <c r="F12" s="70"/>
      <c r="G12" s="71"/>
      <c r="H12" s="72"/>
      <c r="I12" s="71"/>
      <c r="J12" s="73"/>
      <c r="K12" s="74"/>
      <c r="L12" s="71"/>
      <c r="M12" s="75"/>
      <c r="N12" s="72"/>
      <c r="O12" s="76"/>
      <c r="P12" s="77">
        <f t="shared" si="0"/>
        <v>0</v>
      </c>
      <c r="Q12" s="78"/>
      <c r="R12" s="72"/>
      <c r="S12" s="79"/>
      <c r="T12" s="79"/>
      <c r="U12" s="79"/>
      <c r="V12" s="80"/>
      <c r="W12" s="81">
        <f t="shared" si="1"/>
        <v>0</v>
      </c>
      <c r="X12" s="82"/>
      <c r="Y12" s="83"/>
      <c r="Z12" s="81">
        <f t="shared" si="2"/>
        <v>0</v>
      </c>
      <c r="AA12" s="340"/>
      <c r="AB12" s="341"/>
      <c r="AC12" s="342"/>
      <c r="AD12"/>
      <c r="AE12"/>
    </row>
    <row r="13" spans="1:31" s="4" customFormat="1" ht="26.25" customHeight="1" thickBot="1" x14ac:dyDescent="0.25">
      <c r="A13" s="382"/>
      <c r="B13" s="315" t="s">
        <v>1</v>
      </c>
      <c r="C13" s="51">
        <v>121</v>
      </c>
      <c r="D13" s="84"/>
      <c r="E13" s="85"/>
      <c r="F13" s="86"/>
      <c r="G13" s="87"/>
      <c r="H13" s="88"/>
      <c r="I13" s="87"/>
      <c r="J13" s="89"/>
      <c r="K13" s="90"/>
      <c r="L13" s="87"/>
      <c r="M13" s="91"/>
      <c r="N13" s="88"/>
      <c r="O13" s="92"/>
      <c r="P13" s="93">
        <f t="shared" si="0"/>
        <v>121</v>
      </c>
      <c r="Q13" s="94"/>
      <c r="R13" s="88"/>
      <c r="S13" s="95">
        <v>4</v>
      </c>
      <c r="T13" s="95">
        <v>34</v>
      </c>
      <c r="U13" s="95">
        <v>65</v>
      </c>
      <c r="V13" s="96"/>
      <c r="W13" s="97">
        <f t="shared" si="1"/>
        <v>224</v>
      </c>
      <c r="X13" s="98"/>
      <c r="Y13" s="99">
        <v>11</v>
      </c>
      <c r="Z13" s="97">
        <f t="shared" si="2"/>
        <v>235</v>
      </c>
      <c r="AA13" s="340">
        <v>120</v>
      </c>
      <c r="AB13" s="343"/>
      <c r="AC13" s="344"/>
      <c r="AD13"/>
      <c r="AE13"/>
    </row>
    <row r="14" spans="1:31" s="21" customFormat="1" ht="26.25" customHeight="1" thickBot="1" x14ac:dyDescent="0.25">
      <c r="A14" s="382"/>
      <c r="B14" s="311" t="s">
        <v>53</v>
      </c>
      <c r="C14" s="100">
        <f t="shared" ref="C14:AC14" si="3">SUM(C9:C13)</f>
        <v>424</v>
      </c>
      <c r="D14" s="101">
        <f t="shared" si="3"/>
        <v>0</v>
      </c>
      <c r="E14" s="102">
        <f t="shared" si="3"/>
        <v>135</v>
      </c>
      <c r="F14" s="100">
        <f t="shared" si="3"/>
        <v>0</v>
      </c>
      <c r="G14" s="101">
        <f t="shared" si="3"/>
        <v>0</v>
      </c>
      <c r="H14" s="101">
        <f t="shared" si="3"/>
        <v>0</v>
      </c>
      <c r="I14" s="101">
        <f t="shared" si="3"/>
        <v>0</v>
      </c>
      <c r="J14" s="103">
        <f t="shared" si="3"/>
        <v>0</v>
      </c>
      <c r="K14" s="104">
        <f t="shared" si="3"/>
        <v>0</v>
      </c>
      <c r="L14" s="101">
        <f t="shared" si="3"/>
        <v>2</v>
      </c>
      <c r="M14" s="101">
        <f t="shared" si="3"/>
        <v>137</v>
      </c>
      <c r="N14" s="101">
        <f t="shared" si="3"/>
        <v>0</v>
      </c>
      <c r="O14" s="103">
        <f t="shared" si="3"/>
        <v>0</v>
      </c>
      <c r="P14" s="105">
        <f t="shared" si="3"/>
        <v>698</v>
      </c>
      <c r="Q14" s="104">
        <f t="shared" si="3"/>
        <v>6</v>
      </c>
      <c r="R14" s="101">
        <f t="shared" si="3"/>
        <v>0</v>
      </c>
      <c r="S14" s="101">
        <f t="shared" si="3"/>
        <v>64</v>
      </c>
      <c r="T14" s="101">
        <f t="shared" si="3"/>
        <v>109</v>
      </c>
      <c r="U14" s="101">
        <f t="shared" si="3"/>
        <v>145</v>
      </c>
      <c r="V14" s="102">
        <f t="shared" si="3"/>
        <v>0</v>
      </c>
      <c r="W14" s="106">
        <f t="shared" si="3"/>
        <v>1022</v>
      </c>
      <c r="X14" s="104">
        <f t="shared" si="3"/>
        <v>59</v>
      </c>
      <c r="Y14" s="104">
        <f t="shared" si="3"/>
        <v>15</v>
      </c>
      <c r="Z14" s="106">
        <f t="shared" si="3"/>
        <v>1096</v>
      </c>
      <c r="AA14" s="345">
        <f t="shared" si="3"/>
        <v>120</v>
      </c>
      <c r="AB14" s="346">
        <f t="shared" si="3"/>
        <v>0</v>
      </c>
      <c r="AC14" s="347">
        <f t="shared" si="3"/>
        <v>0</v>
      </c>
      <c r="AD14"/>
      <c r="AE14"/>
    </row>
    <row r="15" spans="1:31" s="4" customFormat="1" ht="26.25" customHeight="1" x14ac:dyDescent="0.2">
      <c r="A15" s="382"/>
      <c r="B15" s="309" t="s">
        <v>153</v>
      </c>
      <c r="C15" s="51"/>
      <c r="D15" s="55"/>
      <c r="E15" s="53"/>
      <c r="F15" s="54">
        <v>149</v>
      </c>
      <c r="G15" s="55"/>
      <c r="H15" s="56">
        <v>22</v>
      </c>
      <c r="I15" s="55">
        <v>56</v>
      </c>
      <c r="J15" s="57"/>
      <c r="K15" s="58"/>
      <c r="L15" s="55"/>
      <c r="M15" s="59"/>
      <c r="N15" s="56"/>
      <c r="O15" s="60"/>
      <c r="P15" s="61">
        <f t="shared" ref="P15:P21" si="4">SUM(C15:O15)</f>
        <v>227</v>
      </c>
      <c r="Q15" s="62"/>
      <c r="R15" s="56"/>
      <c r="S15" s="63"/>
      <c r="T15" s="63">
        <v>23</v>
      </c>
      <c r="U15" s="63">
        <v>44</v>
      </c>
      <c r="V15" s="64"/>
      <c r="W15" s="65">
        <f t="shared" ref="W15:W21" si="5">SUM(P15:V15)</f>
        <v>294</v>
      </c>
      <c r="X15" s="66">
        <v>33</v>
      </c>
      <c r="Y15" s="67"/>
      <c r="Z15" s="65">
        <f t="shared" ref="Z15:Z21" si="6">SUM(W15:Y15)</f>
        <v>327</v>
      </c>
      <c r="AA15" s="340"/>
      <c r="AB15" s="338"/>
      <c r="AC15" s="339"/>
      <c r="AD15"/>
      <c r="AE15"/>
    </row>
    <row r="16" spans="1:31" s="4" customFormat="1" ht="26.25" customHeight="1" x14ac:dyDescent="0.2">
      <c r="A16" s="382"/>
      <c r="B16" s="310" t="s">
        <v>155</v>
      </c>
      <c r="C16" s="51"/>
      <c r="D16" s="71"/>
      <c r="E16" s="69"/>
      <c r="F16" s="70">
        <v>124</v>
      </c>
      <c r="G16" s="71">
        <v>3</v>
      </c>
      <c r="H16" s="72">
        <v>19</v>
      </c>
      <c r="I16" s="71">
        <v>52</v>
      </c>
      <c r="J16" s="73"/>
      <c r="K16" s="74"/>
      <c r="L16" s="71"/>
      <c r="M16" s="75"/>
      <c r="N16" s="72"/>
      <c r="O16" s="76"/>
      <c r="P16" s="77">
        <f t="shared" si="4"/>
        <v>198</v>
      </c>
      <c r="Q16" s="78">
        <v>3</v>
      </c>
      <c r="R16" s="72"/>
      <c r="S16" s="79"/>
      <c r="T16" s="79">
        <v>24</v>
      </c>
      <c r="U16" s="79">
        <v>15</v>
      </c>
      <c r="V16" s="80"/>
      <c r="W16" s="81">
        <f t="shared" si="5"/>
        <v>240</v>
      </c>
      <c r="X16" s="82">
        <v>19</v>
      </c>
      <c r="Y16" s="83"/>
      <c r="Z16" s="81">
        <f t="shared" si="6"/>
        <v>259</v>
      </c>
      <c r="AA16" s="340"/>
      <c r="AB16" s="341"/>
      <c r="AC16" s="342"/>
      <c r="AD16"/>
      <c r="AE16"/>
    </row>
    <row r="17" spans="1:32" s="4" customFormat="1" ht="26.25" customHeight="1" x14ac:dyDescent="0.2">
      <c r="A17" s="382"/>
      <c r="B17" s="310" t="s">
        <v>6</v>
      </c>
      <c r="C17" s="51"/>
      <c r="D17" s="71"/>
      <c r="E17" s="69"/>
      <c r="F17" s="70">
        <v>112</v>
      </c>
      <c r="G17" s="71">
        <v>47</v>
      </c>
      <c r="H17" s="72">
        <v>105</v>
      </c>
      <c r="I17" s="71"/>
      <c r="J17" s="73"/>
      <c r="K17" s="74"/>
      <c r="L17" s="71"/>
      <c r="M17" s="75"/>
      <c r="N17" s="72"/>
      <c r="O17" s="76"/>
      <c r="P17" s="77">
        <f t="shared" si="4"/>
        <v>264</v>
      </c>
      <c r="Q17" s="78"/>
      <c r="R17" s="72"/>
      <c r="S17" s="79">
        <v>16</v>
      </c>
      <c r="T17" s="79">
        <v>11</v>
      </c>
      <c r="U17" s="79">
        <v>6</v>
      </c>
      <c r="V17" s="80"/>
      <c r="W17" s="81">
        <f t="shared" si="5"/>
        <v>297</v>
      </c>
      <c r="X17" s="82">
        <v>20</v>
      </c>
      <c r="Y17" s="83"/>
      <c r="Z17" s="81">
        <f t="shared" si="6"/>
        <v>317</v>
      </c>
      <c r="AA17" s="340"/>
      <c r="AB17" s="341"/>
      <c r="AC17" s="342"/>
      <c r="AD17"/>
      <c r="AE17"/>
    </row>
    <row r="18" spans="1:32" s="4" customFormat="1" ht="26.25" customHeight="1" x14ac:dyDescent="0.2">
      <c r="A18" s="382"/>
      <c r="B18" s="310" t="s">
        <v>5</v>
      </c>
      <c r="C18" s="51"/>
      <c r="D18" s="71"/>
      <c r="E18" s="69"/>
      <c r="F18" s="70">
        <v>94</v>
      </c>
      <c r="G18" s="71">
        <v>17</v>
      </c>
      <c r="H18" s="72">
        <v>60</v>
      </c>
      <c r="I18" s="71"/>
      <c r="J18" s="73"/>
      <c r="K18" s="74"/>
      <c r="L18" s="71"/>
      <c r="M18" s="75"/>
      <c r="N18" s="72"/>
      <c r="O18" s="76">
        <v>10</v>
      </c>
      <c r="P18" s="77">
        <f t="shared" si="4"/>
        <v>181</v>
      </c>
      <c r="Q18" s="78"/>
      <c r="R18" s="72"/>
      <c r="S18" s="79">
        <v>6</v>
      </c>
      <c r="T18" s="79"/>
      <c r="U18" s="79">
        <v>21</v>
      </c>
      <c r="V18" s="80"/>
      <c r="W18" s="81">
        <f t="shared" si="5"/>
        <v>208</v>
      </c>
      <c r="X18" s="82"/>
      <c r="Y18" s="83"/>
      <c r="Z18" s="81">
        <f t="shared" si="6"/>
        <v>208</v>
      </c>
      <c r="AA18" s="340"/>
      <c r="AB18" s="341"/>
      <c r="AC18" s="342"/>
      <c r="AD18"/>
      <c r="AE18"/>
    </row>
    <row r="19" spans="1:32" s="4" customFormat="1" ht="26.25" customHeight="1" x14ac:dyDescent="0.2">
      <c r="A19" s="382"/>
      <c r="B19" s="310" t="s">
        <v>54</v>
      </c>
      <c r="C19" s="51"/>
      <c r="D19" s="71"/>
      <c r="E19" s="69"/>
      <c r="F19" s="70">
        <v>56</v>
      </c>
      <c r="G19" s="71"/>
      <c r="H19" s="72"/>
      <c r="I19" s="71"/>
      <c r="J19" s="73"/>
      <c r="K19" s="74"/>
      <c r="L19" s="71"/>
      <c r="M19" s="75"/>
      <c r="N19" s="72"/>
      <c r="O19" s="76"/>
      <c r="P19" s="77">
        <f t="shared" si="4"/>
        <v>56</v>
      </c>
      <c r="Q19" s="78"/>
      <c r="R19" s="72"/>
      <c r="S19" s="79">
        <v>2</v>
      </c>
      <c r="T19" s="79">
        <v>1</v>
      </c>
      <c r="U19" s="79">
        <v>5</v>
      </c>
      <c r="V19" s="80"/>
      <c r="W19" s="81">
        <f t="shared" si="5"/>
        <v>64</v>
      </c>
      <c r="X19" s="82">
        <v>14</v>
      </c>
      <c r="Y19" s="83"/>
      <c r="Z19" s="81">
        <f t="shared" si="6"/>
        <v>78</v>
      </c>
      <c r="AA19" s="340"/>
      <c r="AB19" s="341"/>
      <c r="AC19" s="342"/>
      <c r="AD19"/>
      <c r="AE19"/>
    </row>
    <row r="20" spans="1:32" s="4" customFormat="1" ht="26.25" customHeight="1" x14ac:dyDescent="0.2">
      <c r="A20" s="382"/>
      <c r="B20" s="310" t="s">
        <v>2</v>
      </c>
      <c r="C20" s="51">
        <v>53</v>
      </c>
      <c r="D20" s="71"/>
      <c r="E20" s="69"/>
      <c r="F20" s="70">
        <v>190</v>
      </c>
      <c r="G20" s="71"/>
      <c r="H20" s="72"/>
      <c r="I20" s="71"/>
      <c r="J20" s="73"/>
      <c r="K20" s="74"/>
      <c r="L20" s="71"/>
      <c r="M20" s="75"/>
      <c r="N20" s="72"/>
      <c r="O20" s="76"/>
      <c r="P20" s="77">
        <f t="shared" si="4"/>
        <v>243</v>
      </c>
      <c r="Q20" s="78"/>
      <c r="R20" s="72"/>
      <c r="S20" s="79">
        <v>2</v>
      </c>
      <c r="T20" s="79">
        <v>15</v>
      </c>
      <c r="U20" s="79">
        <v>26</v>
      </c>
      <c r="V20" s="80"/>
      <c r="W20" s="81">
        <f t="shared" si="5"/>
        <v>286</v>
      </c>
      <c r="X20" s="82"/>
      <c r="Y20" s="83">
        <v>4</v>
      </c>
      <c r="Z20" s="81">
        <f t="shared" si="6"/>
        <v>290</v>
      </c>
      <c r="AA20" s="340"/>
      <c r="AB20" s="341"/>
      <c r="AC20" s="342"/>
      <c r="AD20"/>
      <c r="AE20"/>
    </row>
    <row r="21" spans="1:32" s="4" customFormat="1" ht="26.25" customHeight="1" thickBot="1" x14ac:dyDescent="0.25">
      <c r="A21" s="382"/>
      <c r="B21" s="315" t="s">
        <v>12</v>
      </c>
      <c r="C21" s="51"/>
      <c r="D21" s="87"/>
      <c r="E21" s="85"/>
      <c r="F21" s="86">
        <v>49</v>
      </c>
      <c r="G21" s="87"/>
      <c r="H21" s="88">
        <v>9</v>
      </c>
      <c r="I21" s="87"/>
      <c r="J21" s="89"/>
      <c r="K21" s="90"/>
      <c r="L21" s="87"/>
      <c r="M21" s="91"/>
      <c r="N21" s="88"/>
      <c r="O21" s="92"/>
      <c r="P21" s="93">
        <f t="shared" si="4"/>
        <v>58</v>
      </c>
      <c r="Q21" s="94"/>
      <c r="R21" s="88"/>
      <c r="S21" s="95">
        <v>21</v>
      </c>
      <c r="T21" s="95">
        <v>3</v>
      </c>
      <c r="U21" s="95">
        <v>22</v>
      </c>
      <c r="V21" s="96"/>
      <c r="W21" s="97">
        <f t="shared" si="5"/>
        <v>104</v>
      </c>
      <c r="X21" s="98"/>
      <c r="Y21" s="99"/>
      <c r="Z21" s="97">
        <f t="shared" si="6"/>
        <v>104</v>
      </c>
      <c r="AA21" s="340"/>
      <c r="AB21" s="348"/>
      <c r="AC21" s="344"/>
      <c r="AD21"/>
      <c r="AE21"/>
    </row>
    <row r="22" spans="1:32" s="22" customFormat="1" ht="26.25" customHeight="1" thickBot="1" x14ac:dyDescent="0.25">
      <c r="A22" s="383"/>
      <c r="B22" s="311" t="s">
        <v>27</v>
      </c>
      <c r="C22" s="100">
        <f t="shared" ref="C22:AC22" si="7">SUM(C15:C21)</f>
        <v>53</v>
      </c>
      <c r="D22" s="104">
        <f t="shared" si="7"/>
        <v>0</v>
      </c>
      <c r="E22" s="107">
        <f t="shared" si="7"/>
        <v>0</v>
      </c>
      <c r="F22" s="100">
        <f t="shared" si="7"/>
        <v>774</v>
      </c>
      <c r="G22" s="104">
        <f t="shared" si="7"/>
        <v>67</v>
      </c>
      <c r="H22" s="104">
        <f t="shared" si="7"/>
        <v>215</v>
      </c>
      <c r="I22" s="104">
        <f t="shared" si="7"/>
        <v>108</v>
      </c>
      <c r="J22" s="105">
        <f t="shared" si="7"/>
        <v>0</v>
      </c>
      <c r="K22" s="104">
        <f t="shared" si="7"/>
        <v>0</v>
      </c>
      <c r="L22" s="104">
        <f t="shared" si="7"/>
        <v>0</v>
      </c>
      <c r="M22" s="104">
        <f t="shared" si="7"/>
        <v>0</v>
      </c>
      <c r="N22" s="104">
        <f t="shared" si="7"/>
        <v>0</v>
      </c>
      <c r="O22" s="105">
        <f t="shared" si="7"/>
        <v>10</v>
      </c>
      <c r="P22" s="105">
        <f t="shared" si="7"/>
        <v>1227</v>
      </c>
      <c r="Q22" s="104">
        <f t="shared" si="7"/>
        <v>3</v>
      </c>
      <c r="R22" s="104">
        <f t="shared" si="7"/>
        <v>0</v>
      </c>
      <c r="S22" s="104">
        <f t="shared" si="7"/>
        <v>47</v>
      </c>
      <c r="T22" s="104">
        <f t="shared" si="7"/>
        <v>77</v>
      </c>
      <c r="U22" s="104">
        <f t="shared" si="7"/>
        <v>139</v>
      </c>
      <c r="V22" s="102">
        <f t="shared" si="7"/>
        <v>0</v>
      </c>
      <c r="W22" s="106">
        <f t="shared" si="7"/>
        <v>1493</v>
      </c>
      <c r="X22" s="104">
        <f t="shared" si="7"/>
        <v>86</v>
      </c>
      <c r="Y22" s="104">
        <f t="shared" si="7"/>
        <v>4</v>
      </c>
      <c r="Z22" s="106">
        <f t="shared" si="7"/>
        <v>1583</v>
      </c>
      <c r="AA22" s="345">
        <f t="shared" si="7"/>
        <v>0</v>
      </c>
      <c r="AB22" s="346">
        <f t="shared" si="7"/>
        <v>0</v>
      </c>
      <c r="AC22" s="347">
        <f t="shared" si="7"/>
        <v>0</v>
      </c>
      <c r="AD22" s="4"/>
    </row>
    <row r="23" spans="1:32" s="22" customFormat="1" ht="28.5" customHeight="1" x14ac:dyDescent="0.2">
      <c r="A23" s="232"/>
      <c r="B23" s="233"/>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D23" s="4"/>
    </row>
    <row r="24" spans="1:32" s="25" customFormat="1" ht="35.1" customHeight="1" thickBot="1" x14ac:dyDescent="0.25">
      <c r="A24" s="292" t="s">
        <v>119</v>
      </c>
      <c r="B24" s="244"/>
      <c r="C24" s="244"/>
      <c r="D24" s="244"/>
      <c r="E24" s="244"/>
      <c r="F24" s="244"/>
      <c r="G24" s="244"/>
      <c r="H24" s="244"/>
      <c r="I24" s="244"/>
      <c r="J24" s="244"/>
      <c r="K24" s="244"/>
      <c r="L24" s="244"/>
      <c r="M24" s="244"/>
      <c r="N24" s="292" t="s">
        <v>120</v>
      </c>
      <c r="O24" s="244"/>
      <c r="P24" s="244"/>
      <c r="Q24" s="244"/>
      <c r="R24" s="244"/>
      <c r="S24" s="244"/>
      <c r="T24" s="244"/>
      <c r="U24" s="244"/>
      <c r="V24" s="244"/>
      <c r="W24" s="244"/>
      <c r="X24" s="244"/>
      <c r="Y24" s="244"/>
      <c r="Z24" s="244"/>
    </row>
    <row r="25" spans="1:32" s="148" customFormat="1" ht="26.25" customHeight="1" x14ac:dyDescent="0.2">
      <c r="A25" s="365">
        <f>Z4</f>
        <v>2018</v>
      </c>
      <c r="B25" s="362" t="s">
        <v>121</v>
      </c>
      <c r="C25" s="363"/>
      <c r="D25" s="363"/>
      <c r="E25" s="363"/>
      <c r="F25" s="363"/>
      <c r="G25" s="363"/>
      <c r="H25" s="363"/>
      <c r="I25" s="363"/>
      <c r="J25" s="364"/>
      <c r="K25" s="367">
        <f>SUM(F14:G14,C14:D14,I14:L14)</f>
        <v>426</v>
      </c>
      <c r="L25" s="368"/>
      <c r="M25" s="247"/>
      <c r="N25" s="389">
        <f>Z4</f>
        <v>2018</v>
      </c>
      <c r="O25" s="396" t="s">
        <v>149</v>
      </c>
      <c r="P25" s="397"/>
      <c r="Q25" s="397"/>
      <c r="R25" s="397"/>
      <c r="S25" s="397"/>
      <c r="T25" s="397"/>
      <c r="U25" s="397"/>
      <c r="V25" s="397"/>
      <c r="W25" s="397"/>
      <c r="X25" s="398"/>
      <c r="Y25" s="384">
        <f>SUM(E14)</f>
        <v>135</v>
      </c>
      <c r="Z25" s="385"/>
    </row>
    <row r="26" spans="1:32" s="148" customFormat="1" ht="26.25" customHeight="1" thickBot="1" x14ac:dyDescent="0.25">
      <c r="A26" s="366"/>
      <c r="B26" s="359" t="s">
        <v>122</v>
      </c>
      <c r="C26" s="360"/>
      <c r="D26" s="360"/>
      <c r="E26" s="360"/>
      <c r="F26" s="360"/>
      <c r="G26" s="360"/>
      <c r="H26" s="360"/>
      <c r="I26" s="360"/>
      <c r="J26" s="361"/>
      <c r="K26" s="369">
        <f>SUM(C22:D22,F22:G22,I22:L22)</f>
        <v>1002</v>
      </c>
      <c r="L26" s="370"/>
      <c r="M26" s="247"/>
      <c r="N26" s="390"/>
      <c r="O26" s="399" t="s">
        <v>137</v>
      </c>
      <c r="P26" s="400"/>
      <c r="Q26" s="400"/>
      <c r="R26" s="400"/>
      <c r="S26" s="400"/>
      <c r="T26" s="400"/>
      <c r="U26" s="400"/>
      <c r="V26" s="400"/>
      <c r="W26" s="400"/>
      <c r="X26" s="401"/>
      <c r="Y26" s="349">
        <f>M14</f>
        <v>137</v>
      </c>
      <c r="Z26" s="350"/>
      <c r="AA26" s="109"/>
      <c r="AB26" s="109"/>
      <c r="AC26" s="109"/>
      <c r="AD26" s="109"/>
      <c r="AE26" s="109"/>
      <c r="AF26" s="109"/>
    </row>
    <row r="27" spans="1:32" s="26" customFormat="1" ht="38.25" customHeight="1" x14ac:dyDescent="0.2">
      <c r="A27" s="248"/>
      <c r="B27" s="248"/>
      <c r="C27" s="248"/>
      <c r="D27" s="248"/>
      <c r="E27" s="248"/>
      <c r="F27" s="248"/>
      <c r="G27" s="248"/>
      <c r="H27" s="248"/>
      <c r="I27" s="248"/>
      <c r="J27" s="248"/>
      <c r="K27" s="248"/>
      <c r="L27" s="248"/>
      <c r="M27" s="249"/>
      <c r="N27" s="249"/>
      <c r="O27" s="249"/>
      <c r="P27" s="249"/>
      <c r="Q27" s="249"/>
      <c r="R27" s="249"/>
      <c r="S27" s="249"/>
      <c r="T27" s="249"/>
      <c r="U27" s="249"/>
      <c r="V27" s="249"/>
      <c r="W27" s="249"/>
      <c r="X27" s="249"/>
      <c r="Y27" s="248"/>
      <c r="Z27" s="248"/>
    </row>
    <row r="28" spans="1:32" s="26" customFormat="1" ht="39.75" customHeight="1" thickBot="1" x14ac:dyDescent="0.25">
      <c r="A28" s="292" t="s">
        <v>72</v>
      </c>
      <c r="B28" s="249"/>
      <c r="C28" s="249"/>
      <c r="D28" s="249"/>
      <c r="E28" s="249"/>
      <c r="F28" s="249"/>
      <c r="G28" s="249"/>
      <c r="H28" s="249"/>
      <c r="I28" s="249"/>
      <c r="J28" s="249"/>
      <c r="K28" s="249"/>
      <c r="L28" s="249"/>
      <c r="M28" s="249"/>
      <c r="N28" s="292" t="s">
        <v>124</v>
      </c>
      <c r="O28" s="249"/>
      <c r="P28" s="249"/>
      <c r="Q28" s="249"/>
      <c r="R28" s="249"/>
      <c r="S28" s="249"/>
      <c r="T28" s="249"/>
      <c r="U28" s="249"/>
      <c r="V28" s="249"/>
      <c r="W28" s="249"/>
      <c r="X28" s="249"/>
      <c r="Y28" s="249"/>
      <c r="Z28" s="249"/>
    </row>
    <row r="29" spans="1:32" s="22" customFormat="1" ht="26.25" customHeight="1" x14ac:dyDescent="0.2">
      <c r="A29" s="365">
        <f>Z4</f>
        <v>2018</v>
      </c>
      <c r="B29" s="362" t="s">
        <v>71</v>
      </c>
      <c r="C29" s="363"/>
      <c r="D29" s="363"/>
      <c r="E29" s="363"/>
      <c r="F29" s="363"/>
      <c r="G29" s="363"/>
      <c r="H29" s="363"/>
      <c r="I29" s="363"/>
      <c r="J29" s="364"/>
      <c r="K29" s="367">
        <f>3*Z5-SUM(Z9:Z11) + Z5-(Z13+Y29)</f>
        <v>244</v>
      </c>
      <c r="L29" s="368"/>
      <c r="M29" s="246"/>
      <c r="N29" s="365">
        <f>Z4</f>
        <v>2018</v>
      </c>
      <c r="O29" s="402" t="s">
        <v>67</v>
      </c>
      <c r="P29" s="403"/>
      <c r="Q29" s="403"/>
      <c r="R29" s="403"/>
      <c r="S29" s="403"/>
      <c r="T29" s="403"/>
      <c r="U29" s="403"/>
      <c r="V29" s="403"/>
      <c r="W29" s="403"/>
      <c r="X29" s="404"/>
      <c r="Y29" s="386">
        <f>AA13</f>
        <v>120</v>
      </c>
      <c r="Z29" s="387"/>
      <c r="AD29" s="4"/>
    </row>
    <row r="30" spans="1:32" s="22" customFormat="1" ht="26.25" customHeight="1" thickBot="1" x14ac:dyDescent="0.25">
      <c r="A30" s="366"/>
      <c r="B30" s="359" t="s">
        <v>70</v>
      </c>
      <c r="C30" s="360"/>
      <c r="D30" s="360"/>
      <c r="E30" s="360"/>
      <c r="F30" s="360"/>
      <c r="G30" s="360"/>
      <c r="H30" s="360"/>
      <c r="I30" s="360"/>
      <c r="J30" s="361"/>
      <c r="K30" s="369">
        <f>Z5*8-SUM(Z15:Z21)</f>
        <v>1337</v>
      </c>
      <c r="L30" s="370"/>
      <c r="M30" s="246"/>
      <c r="N30" s="405"/>
      <c r="O30" s="353" t="s">
        <v>150</v>
      </c>
      <c r="P30" s="354"/>
      <c r="Q30" s="354"/>
      <c r="R30" s="354"/>
      <c r="S30" s="354"/>
      <c r="T30" s="354"/>
      <c r="U30" s="354"/>
      <c r="V30" s="354"/>
      <c r="W30" s="354"/>
      <c r="X30" s="355"/>
      <c r="Y30" s="406">
        <f>AB13</f>
        <v>0</v>
      </c>
      <c r="Z30" s="407"/>
      <c r="AD30" s="4"/>
    </row>
    <row r="31" spans="1:32" s="26" customFormat="1" ht="24.95" customHeight="1" thickBot="1" x14ac:dyDescent="0.25">
      <c r="A31" s="248"/>
      <c r="B31" s="248"/>
      <c r="C31" s="248"/>
      <c r="D31" s="248"/>
      <c r="E31" s="248"/>
      <c r="F31" s="248"/>
      <c r="G31" s="248"/>
      <c r="H31" s="248"/>
      <c r="I31" s="248"/>
      <c r="J31" s="248"/>
      <c r="K31" s="248"/>
      <c r="L31" s="248"/>
      <c r="M31" s="248"/>
      <c r="N31" s="366"/>
      <c r="O31" s="356" t="s">
        <v>151</v>
      </c>
      <c r="P31" s="357"/>
      <c r="Q31" s="357"/>
      <c r="R31" s="357"/>
      <c r="S31" s="357"/>
      <c r="T31" s="357"/>
      <c r="U31" s="357"/>
      <c r="V31" s="357"/>
      <c r="W31" s="357"/>
      <c r="X31" s="357"/>
      <c r="Y31" s="351">
        <f>AC13</f>
        <v>0</v>
      </c>
      <c r="Z31" s="352"/>
    </row>
    <row r="32" spans="1:32" s="26" customFormat="1" ht="24.95" customHeight="1" x14ac:dyDescent="0.2">
      <c r="O32" s="146"/>
      <c r="P32" s="146"/>
      <c r="Q32" s="146"/>
      <c r="R32" s="146"/>
      <c r="S32" s="146"/>
      <c r="T32" s="146"/>
      <c r="U32" s="146"/>
      <c r="V32" s="146"/>
      <c r="W32" s="146"/>
      <c r="X32" s="146"/>
    </row>
    <row r="33" spans="1:32" s="26" customFormat="1" ht="24.95" customHeight="1" x14ac:dyDescent="0.2">
      <c r="O33" s="146"/>
      <c r="P33" s="146"/>
      <c r="Q33" s="146"/>
      <c r="R33" s="146"/>
      <c r="S33" s="146"/>
      <c r="T33" s="146"/>
      <c r="U33" s="146"/>
      <c r="V33" s="146"/>
      <c r="W33" s="146"/>
      <c r="X33" s="146"/>
      <c r="Y33" s="146"/>
      <c r="Z33" s="146"/>
      <c r="AA33" s="146"/>
      <c r="AB33" s="146"/>
      <c r="AC33" s="146"/>
      <c r="AD33" s="146"/>
      <c r="AE33" s="146"/>
      <c r="AF33" s="146"/>
    </row>
    <row r="34" spans="1:32" s="26" customFormat="1" ht="24.95" customHeight="1" x14ac:dyDescent="0.2">
      <c r="B34" s="147"/>
      <c r="C34" s="147"/>
      <c r="D34" s="147"/>
      <c r="E34" s="147"/>
      <c r="F34" s="147"/>
      <c r="G34" s="147"/>
      <c r="H34" s="147"/>
      <c r="I34" s="147"/>
      <c r="J34" s="147"/>
      <c r="O34" s="146"/>
      <c r="P34" s="146"/>
      <c r="Q34" s="146"/>
      <c r="R34" s="146"/>
      <c r="S34" s="146"/>
      <c r="T34" s="146"/>
      <c r="U34" s="146"/>
      <c r="V34" s="146"/>
      <c r="W34" s="146"/>
      <c r="X34" s="146"/>
      <c r="Y34" s="146"/>
      <c r="Z34" s="146"/>
      <c r="AA34" s="146"/>
      <c r="AB34" s="146"/>
      <c r="AC34" s="146"/>
      <c r="AD34" s="146"/>
      <c r="AE34" s="146"/>
      <c r="AF34" s="146"/>
    </row>
    <row r="35" spans="1:32" s="8" customFormat="1" ht="24.75" customHeight="1" x14ac:dyDescent="0.2">
      <c r="A35" s="13"/>
      <c r="B35" s="14"/>
      <c r="C35" s="15"/>
      <c r="D35" s="15"/>
      <c r="E35" s="15"/>
      <c r="F35" s="15"/>
      <c r="G35" s="15"/>
      <c r="H35" s="15"/>
      <c r="I35" s="15"/>
      <c r="J35" s="15"/>
      <c r="K35" s="15"/>
      <c r="L35" s="15"/>
      <c r="M35" s="15"/>
      <c r="N35" s="15"/>
      <c r="O35" s="15"/>
      <c r="P35" s="15"/>
      <c r="Q35" s="15"/>
      <c r="R35" s="15"/>
      <c r="S35" s="15"/>
      <c r="T35" s="15"/>
      <c r="U35" s="15"/>
      <c r="V35" s="15"/>
      <c r="W35" s="15"/>
      <c r="X35" s="15"/>
      <c r="Y35" s="15"/>
      <c r="Z35" s="15"/>
      <c r="AA35" s="11"/>
      <c r="AB35" s="11"/>
      <c r="AC35" s="11"/>
      <c r="AD35" s="5"/>
    </row>
    <row r="36" spans="1:32" s="26" customFormat="1" ht="24.95" customHeight="1" x14ac:dyDescent="0.2">
      <c r="M36" s="108"/>
      <c r="N36" s="108"/>
      <c r="O36" s="108"/>
      <c r="P36" s="108"/>
      <c r="Q36" s="108"/>
      <c r="R36" s="108"/>
      <c r="S36" s="108"/>
      <c r="T36" s="108"/>
      <c r="U36" s="108"/>
      <c r="V36" s="108"/>
      <c r="W36" s="108"/>
      <c r="X36" s="108"/>
      <c r="Y36" s="108"/>
      <c r="Z36" s="108"/>
    </row>
    <row r="37" spans="1:32" ht="36" customHeight="1" x14ac:dyDescent="0.2"/>
  </sheetData>
  <mergeCells count="33">
    <mergeCell ref="Y30:Z30"/>
    <mergeCell ref="Y25:Z25"/>
    <mergeCell ref="Y29:Z29"/>
    <mergeCell ref="A3:F3"/>
    <mergeCell ref="A29:A30"/>
    <mergeCell ref="N25:N26"/>
    <mergeCell ref="Q7:Z7"/>
    <mergeCell ref="K7:O7"/>
    <mergeCell ref="K30:L30"/>
    <mergeCell ref="B29:J29"/>
    <mergeCell ref="B30:J30"/>
    <mergeCell ref="K29:L29"/>
    <mergeCell ref="F7:J7"/>
    <mergeCell ref="O25:X25"/>
    <mergeCell ref="O26:X26"/>
    <mergeCell ref="O29:X29"/>
    <mergeCell ref="N29:N31"/>
    <mergeCell ref="Y26:Z26"/>
    <mergeCell ref="Y31:Z31"/>
    <mergeCell ref="O30:X30"/>
    <mergeCell ref="O31:X31"/>
    <mergeCell ref="A2:Z2"/>
    <mergeCell ref="B26:J26"/>
    <mergeCell ref="B25:J25"/>
    <mergeCell ref="A25:A26"/>
    <mergeCell ref="K25:L25"/>
    <mergeCell ref="K26:L26"/>
    <mergeCell ref="C4:N4"/>
    <mergeCell ref="C7:E7"/>
    <mergeCell ref="A4:B4"/>
    <mergeCell ref="A7:A8"/>
    <mergeCell ref="B7:B8"/>
    <mergeCell ref="A9:A22"/>
  </mergeCells>
  <phoneticPr fontId="0" type="noConversion"/>
  <pageMargins left="0.19685039370078741" right="0.19685039370078741" top="0.27559055118110237" bottom="0.19685039370078741" header="0.19685039370078741" footer="0.15748031496062992"/>
  <pageSetup paperSize="9" scale="61" orientation="landscape" r:id="rId1"/>
  <ignoredErrors>
    <ignoredError sqref="W14 Z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I46"/>
  <sheetViews>
    <sheetView zoomScale="80" zoomScaleNormal="80" workbookViewId="0">
      <selection activeCell="P31" sqref="P31"/>
    </sheetView>
  </sheetViews>
  <sheetFormatPr baseColWidth="10" defaultRowHeight="15" x14ac:dyDescent="0.2"/>
  <cols>
    <col min="1" max="1" width="7.140625" style="3" customWidth="1"/>
    <col min="2" max="2" width="22.140625" style="3" customWidth="1"/>
    <col min="3" max="7" width="15.7109375" style="27" customWidth="1"/>
    <col min="8" max="8" width="17.140625" style="27" customWidth="1"/>
    <col min="9" max="9" width="2.85546875" style="2" customWidth="1"/>
    <col min="10" max="10" width="7.140625" style="2" customWidth="1"/>
    <col min="11" max="11" width="22.140625" style="2" customWidth="1"/>
    <col min="12" max="12" width="17.42578125" style="2" customWidth="1"/>
    <col min="13" max="13" width="9.7109375" style="2" customWidth="1"/>
    <col min="14" max="14" width="27.85546875" style="2" customWidth="1"/>
    <col min="15" max="15" width="7.85546875" style="2" customWidth="1"/>
    <col min="16" max="16" width="14.28515625" style="2" customWidth="1"/>
    <col min="17" max="17" width="7.140625" style="2" customWidth="1"/>
    <col min="18" max="21" width="7.140625" style="2" hidden="1" customWidth="1"/>
    <col min="22" max="28" width="0" style="3" hidden="1" customWidth="1"/>
    <col min="29" max="29" width="13.7109375" style="38" hidden="1" customWidth="1"/>
    <col min="30" max="35" width="0" style="3" hidden="1" customWidth="1"/>
    <col min="36" max="16384" width="11.42578125" style="3"/>
  </cols>
  <sheetData>
    <row r="1" spans="1:35" ht="11.25" customHeight="1" x14ac:dyDescent="0.2">
      <c r="A1" s="192"/>
      <c r="B1" s="192"/>
      <c r="C1" s="193"/>
      <c r="D1" s="193"/>
      <c r="E1" s="193"/>
      <c r="F1" s="193"/>
      <c r="G1" s="193"/>
      <c r="H1" s="193"/>
      <c r="I1" s="194"/>
      <c r="J1" s="194"/>
      <c r="K1" s="194"/>
      <c r="L1" s="194"/>
      <c r="M1" s="194"/>
      <c r="N1" s="194"/>
      <c r="O1" s="194"/>
      <c r="P1" s="194"/>
    </row>
    <row r="2" spans="1:35" s="188" customFormat="1" ht="35.25" customHeight="1" x14ac:dyDescent="0.2">
      <c r="A2" s="430" t="str">
        <f>CONCATENATE('INDICATEURS BILAN DFO'!A2," : Autres Indicateurs")</f>
        <v>Programme des campagnes de la Flotte Océanographique Française : Autres Indicateurs</v>
      </c>
      <c r="B2" s="430"/>
      <c r="C2" s="430"/>
      <c r="D2" s="430"/>
      <c r="E2" s="430"/>
      <c r="F2" s="430"/>
      <c r="G2" s="430"/>
      <c r="H2" s="430"/>
      <c r="I2" s="430"/>
      <c r="J2" s="430"/>
      <c r="K2" s="430"/>
      <c r="L2" s="430"/>
      <c r="M2" s="430"/>
      <c r="N2" s="430"/>
      <c r="O2" s="430"/>
      <c r="P2" s="430"/>
      <c r="Q2" s="187"/>
      <c r="R2" s="187"/>
      <c r="S2" s="187"/>
      <c r="T2" s="187"/>
      <c r="U2" s="187"/>
      <c r="AC2" s="189"/>
    </row>
    <row r="3" spans="1:35" s="23" customFormat="1" ht="27" customHeight="1" x14ac:dyDescent="0.2">
      <c r="A3" s="388" t="str">
        <f>IF('INDICATEURS BILAN DFO'!A3&lt;&gt;0,'INDICATEURS BILAN DFO'!A3,"")</f>
        <v/>
      </c>
      <c r="B3" s="388"/>
      <c r="C3" s="388"/>
      <c r="D3" s="388"/>
      <c r="E3" s="195"/>
      <c r="F3" s="195"/>
      <c r="G3" s="195"/>
      <c r="H3" s="195"/>
      <c r="I3" s="196"/>
      <c r="J3" s="196"/>
      <c r="K3" s="196"/>
      <c r="L3" s="196"/>
      <c r="M3" s="196"/>
      <c r="N3" s="196"/>
      <c r="O3" s="196"/>
      <c r="P3" s="196"/>
      <c r="Q3" s="24"/>
      <c r="R3" s="24"/>
      <c r="S3" s="24"/>
      <c r="T3" s="24"/>
      <c r="U3" s="24"/>
      <c r="AC3" s="36"/>
    </row>
    <row r="4" spans="1:35" s="30" customFormat="1" ht="19.5" customHeight="1" x14ac:dyDescent="0.2">
      <c r="A4" s="376" t="s">
        <v>83</v>
      </c>
      <c r="B4" s="376"/>
      <c r="C4" s="371" t="str">
        <f>'INDICATEURS BILAN DFO'!C4:N4</f>
        <v>Calendrier DFO 2018-BILAN</v>
      </c>
      <c r="D4" s="371"/>
      <c r="E4" s="371"/>
      <c r="F4" s="371"/>
      <c r="G4" s="372"/>
      <c r="H4" s="372"/>
      <c r="I4" s="372"/>
      <c r="J4" s="372"/>
      <c r="K4" s="372"/>
      <c r="L4" s="372"/>
      <c r="M4" s="197"/>
      <c r="N4" s="198"/>
      <c r="O4" s="199" t="s">
        <v>113</v>
      </c>
      <c r="P4" s="200">
        <f>'INDICATEURS BILAN DFO'!Z4</f>
        <v>2018</v>
      </c>
      <c r="Q4" s="29"/>
      <c r="R4" s="41"/>
      <c r="S4" s="41"/>
      <c r="T4" s="41"/>
      <c r="U4" s="41"/>
      <c r="V4" s="117"/>
      <c r="X4" s="40"/>
      <c r="Y4" s="40"/>
      <c r="Z4" s="40"/>
      <c r="AA4" s="40"/>
      <c r="AB4" s="40"/>
      <c r="AC4" s="119"/>
      <c r="AD4" s="40"/>
      <c r="AE4" s="40"/>
      <c r="AF4" s="40"/>
      <c r="AG4" s="40"/>
      <c r="AH4" s="40"/>
      <c r="AI4" s="40"/>
    </row>
    <row r="5" spans="1:35" s="4" customFormat="1" ht="11.25" customHeight="1" x14ac:dyDescent="0.2">
      <c r="A5" s="201"/>
      <c r="B5" s="201"/>
      <c r="C5" s="201"/>
      <c r="D5" s="201"/>
      <c r="E5" s="201"/>
      <c r="F5" s="201"/>
      <c r="G5" s="201"/>
      <c r="H5" s="201"/>
      <c r="I5" s="202"/>
      <c r="J5" s="202"/>
      <c r="K5" s="202"/>
      <c r="L5" s="202"/>
      <c r="M5" s="203"/>
      <c r="N5" s="203"/>
      <c r="O5" s="204" t="s">
        <v>101</v>
      </c>
      <c r="P5" s="110">
        <f>'INDICATEURS BILAN DFO'!Z5</f>
        <v>365</v>
      </c>
      <c r="V5" s="118"/>
      <c r="W5" s="118"/>
      <c r="X5" s="118"/>
      <c r="Y5" s="118"/>
      <c r="Z5" s="118"/>
      <c r="AA5" s="118"/>
      <c r="AB5" s="118"/>
      <c r="AC5" s="120"/>
      <c r="AD5" s="118"/>
      <c r="AE5" s="118"/>
      <c r="AF5" s="118"/>
      <c r="AG5" s="118"/>
      <c r="AH5" s="118"/>
      <c r="AI5" s="118"/>
    </row>
    <row r="6" spans="1:35" s="26" customFormat="1" ht="34.5" customHeight="1" thickBot="1" x14ac:dyDescent="0.35">
      <c r="A6" s="291" t="s">
        <v>80</v>
      </c>
      <c r="B6" s="206"/>
      <c r="C6" s="207"/>
      <c r="D6" s="207"/>
      <c r="E6" s="207"/>
      <c r="F6" s="207"/>
      <c r="G6" s="207"/>
      <c r="H6" s="207"/>
      <c r="I6" s="207"/>
      <c r="J6" s="291" t="s">
        <v>75</v>
      </c>
      <c r="K6" s="291"/>
      <c r="L6" s="291"/>
      <c r="M6" s="291"/>
      <c r="N6" s="291"/>
      <c r="O6" s="291"/>
      <c r="P6" s="291"/>
      <c r="Q6" s="190"/>
      <c r="R6" s="42"/>
      <c r="S6" s="42"/>
      <c r="T6" s="42"/>
      <c r="U6" s="42"/>
      <c r="V6" s="121"/>
      <c r="W6" s="121"/>
      <c r="X6" s="121"/>
      <c r="Y6" s="121"/>
      <c r="Z6" s="121"/>
      <c r="AA6" s="121"/>
      <c r="AB6" s="121"/>
      <c r="AC6" s="122"/>
      <c r="AD6" s="121"/>
      <c r="AE6" s="443" t="s">
        <v>99</v>
      </c>
      <c r="AF6" s="444"/>
      <c r="AG6" s="444"/>
      <c r="AH6" s="445"/>
      <c r="AI6" s="121"/>
    </row>
    <row r="7" spans="1:35" s="4" customFormat="1" ht="26.25" customHeight="1" thickBot="1" x14ac:dyDescent="0.25">
      <c r="A7" s="377" t="s">
        <v>42</v>
      </c>
      <c r="B7" s="379" t="s">
        <v>41</v>
      </c>
      <c r="C7" s="437" t="s">
        <v>25</v>
      </c>
      <c r="D7" s="439" t="s">
        <v>65</v>
      </c>
      <c r="E7" s="441" t="s">
        <v>69</v>
      </c>
      <c r="F7" s="431" t="s">
        <v>26</v>
      </c>
      <c r="G7" s="433" t="s">
        <v>66</v>
      </c>
      <c r="H7" s="435" t="s">
        <v>73</v>
      </c>
      <c r="I7" s="194"/>
      <c r="J7" s="411">
        <f>P4</f>
        <v>2018</v>
      </c>
      <c r="K7" s="446" t="s">
        <v>10</v>
      </c>
      <c r="L7" s="447"/>
      <c r="M7" s="447"/>
      <c r="N7" s="447"/>
      <c r="O7" s="459" t="s">
        <v>11</v>
      </c>
      <c r="P7" s="460"/>
      <c r="Q7" s="191"/>
      <c r="R7" s="145"/>
      <c r="S7" s="145"/>
      <c r="T7" s="145"/>
      <c r="U7" s="145"/>
      <c r="V7" s="456" t="s">
        <v>25</v>
      </c>
      <c r="W7" s="456" t="s">
        <v>65</v>
      </c>
      <c r="X7" s="456" t="s">
        <v>69</v>
      </c>
      <c r="Y7" s="456" t="s">
        <v>26</v>
      </c>
      <c r="Z7" s="456" t="s">
        <v>66</v>
      </c>
      <c r="AA7" s="457" t="s">
        <v>125</v>
      </c>
      <c r="AB7" s="456" t="s">
        <v>100</v>
      </c>
      <c r="AC7" s="136"/>
      <c r="AD7" s="449" t="s">
        <v>91</v>
      </c>
      <c r="AE7" s="450" t="s">
        <v>25</v>
      </c>
      <c r="AF7" s="452" t="s">
        <v>65</v>
      </c>
      <c r="AG7" s="452" t="s">
        <v>26</v>
      </c>
      <c r="AH7" s="454" t="s">
        <v>66</v>
      </c>
      <c r="AI7" s="137"/>
    </row>
    <row r="8" spans="1:35" s="4" customFormat="1" ht="26.25" customHeight="1" thickBot="1" x14ac:dyDescent="0.25">
      <c r="A8" s="378"/>
      <c r="B8" s="380"/>
      <c r="C8" s="438"/>
      <c r="D8" s="440"/>
      <c r="E8" s="442"/>
      <c r="F8" s="432"/>
      <c r="G8" s="434"/>
      <c r="H8" s="436"/>
      <c r="I8" s="194"/>
      <c r="J8" s="428"/>
      <c r="K8" s="419" t="s">
        <v>57</v>
      </c>
      <c r="L8" s="420"/>
      <c r="M8" s="420"/>
      <c r="N8" s="420"/>
      <c r="O8" s="461"/>
      <c r="P8" s="462"/>
      <c r="Q8" s="191"/>
      <c r="R8" s="145"/>
      <c r="S8" s="145"/>
      <c r="T8" s="145"/>
      <c r="U8" s="145"/>
      <c r="V8" s="456"/>
      <c r="W8" s="456"/>
      <c r="X8" s="456"/>
      <c r="Y8" s="456"/>
      <c r="Z8" s="456"/>
      <c r="AA8" s="457"/>
      <c r="AB8" s="456"/>
      <c r="AC8" s="135"/>
      <c r="AD8" s="449"/>
      <c r="AE8" s="451"/>
      <c r="AF8" s="453"/>
      <c r="AG8" s="453"/>
      <c r="AH8" s="455"/>
      <c r="AI8" s="134"/>
    </row>
    <row r="9" spans="1:35" s="4" customFormat="1" ht="26.25" customHeight="1" x14ac:dyDescent="0.2">
      <c r="A9" s="382">
        <f>P4</f>
        <v>2018</v>
      </c>
      <c r="B9" s="309" t="str">
        <f>'INDICATEURS BILAN DFO'!B9</f>
        <v xml:space="preserve">Pourquoi pas ? </v>
      </c>
      <c r="C9" s="112">
        <f t="shared" ref="C9:C14" si="0">IF(AB9=0,0,V9+AE9)</f>
        <v>168.14285714285714</v>
      </c>
      <c r="D9" s="112">
        <f t="shared" ref="D9:D14" si="1">IF(AD9=0,0,W9+AF9)</f>
        <v>0</v>
      </c>
      <c r="E9" s="112">
        <f>X9</f>
        <v>84</v>
      </c>
      <c r="F9" s="112">
        <f t="shared" ref="F9:F14" si="2">IF(AD9=0,0,Y9+AG9)</f>
        <v>0</v>
      </c>
      <c r="G9" s="113">
        <f t="shared" ref="G9:G14" si="3">IF(AD9=0,0,Z9+AH9)</f>
        <v>40.857142857142861</v>
      </c>
      <c r="H9" s="115">
        <f>$P$5-C9-D9-E9-F9-G9</f>
        <v>72</v>
      </c>
      <c r="I9" s="208"/>
      <c r="J9" s="428"/>
      <c r="K9" s="421" t="s">
        <v>78</v>
      </c>
      <c r="L9" s="422"/>
      <c r="M9" s="422"/>
      <c r="N9" s="422"/>
      <c r="O9" s="463"/>
      <c r="P9" s="464"/>
      <c r="Q9" s="191"/>
      <c r="R9" s="145"/>
      <c r="S9" s="145"/>
      <c r="T9" s="145"/>
      <c r="U9" s="145"/>
      <c r="V9" s="118">
        <f>'INDICATEURS BILAN DFO'!C9+'INDICATEURS BILAN DFO'!D9+'INDICATEURS BILAN DFO'!F9+'INDICATEURS BILAN DFO'!G9+'INDICATEURS BILAN DFO'!I9+'INDICATEURS BILAN DFO'!J9+'INDICATEURS BILAN DFO'!K9+'INDICATEURS BILAN DFO'!L9</f>
        <v>107</v>
      </c>
      <c r="W9" s="118">
        <f>'INDICATEURS BILAN DFO'!E9+'INDICATEURS BILAN DFO'!H9+'INDICATEURS BILAN DFO'!N9+'INDICATEURS BILAN DFO'!R9</f>
        <v>0</v>
      </c>
      <c r="X9" s="118">
        <f>'INDICATEURS BILAN DFO'!M9</f>
        <v>84</v>
      </c>
      <c r="Y9" s="118">
        <f>'INDICATEURS BILAN DFO'!O9+'INDICATEURS BILAN DFO'!Q9</f>
        <v>0</v>
      </c>
      <c r="Z9" s="118">
        <f>'INDICATEURS BILAN DFO'!S9+'INDICATEURS BILAN DFO'!X9+'INDICATEURS BILAN DFO'!Y9</f>
        <v>26</v>
      </c>
      <c r="AA9" s="118">
        <f>'INDICATEURS BILAN DFO'!T9+'INDICATEURS BILAN DFO'!U9+'INDICATEURS BILAN DFO'!V9</f>
        <v>76</v>
      </c>
      <c r="AB9" s="118">
        <f>SUM(V9+W9+Y9+Z9)</f>
        <v>133</v>
      </c>
      <c r="AC9" s="120"/>
      <c r="AD9" s="118">
        <f>P5-AA9</f>
        <v>289</v>
      </c>
      <c r="AE9" s="123">
        <f>IFERROR($AA9*V9/$AB9,0)</f>
        <v>61.142857142857146</v>
      </c>
      <c r="AF9" s="124">
        <f>IFERROR($AA9*W9/$AB9,0)</f>
        <v>0</v>
      </c>
      <c r="AG9" s="124">
        <f>IFERROR($AA9*Y9/$AB9,0)</f>
        <v>0</v>
      </c>
      <c r="AH9" s="125">
        <f>IFERROR($AA9*Z9/$AB9,0)</f>
        <v>14.857142857142858</v>
      </c>
      <c r="AI9" s="118"/>
    </row>
    <row r="10" spans="1:35" s="4" customFormat="1" ht="26.25" customHeight="1" thickBot="1" x14ac:dyDescent="0.25">
      <c r="A10" s="382"/>
      <c r="B10" s="310" t="str">
        <f>'INDICATEURS BILAN DFO'!B10</f>
        <v>L'Atalante</v>
      </c>
      <c r="C10" s="111">
        <f t="shared" si="0"/>
        <v>133.46842105263158</v>
      </c>
      <c r="D10" s="111">
        <f t="shared" si="1"/>
        <v>0</v>
      </c>
      <c r="E10" s="112">
        <f t="shared" ref="E10:E14" si="4">X10</f>
        <v>53</v>
      </c>
      <c r="F10" s="111">
        <f t="shared" si="2"/>
        <v>7.4842105263157892</v>
      </c>
      <c r="G10" s="114">
        <f t="shared" si="3"/>
        <v>96.047368421052624</v>
      </c>
      <c r="H10" s="116">
        <f>$P$5-C10-D10-E10-F10-G10</f>
        <v>75</v>
      </c>
      <c r="I10" s="208"/>
      <c r="J10" s="429"/>
      <c r="K10" s="423" t="s">
        <v>77</v>
      </c>
      <c r="L10" s="424"/>
      <c r="M10" s="424"/>
      <c r="N10" s="424"/>
      <c r="O10" s="465"/>
      <c r="P10" s="466"/>
      <c r="Q10" s="191"/>
      <c r="R10" s="145"/>
      <c r="S10" s="145"/>
      <c r="T10" s="145"/>
      <c r="U10" s="145"/>
      <c r="V10" s="118">
        <f>'INDICATEURS BILAN DFO'!C10+'INDICATEURS BILAN DFO'!D10+'INDICATEURS BILAN DFO'!F10+'INDICATEURS BILAN DFO'!G10+'INDICATEURS BILAN DFO'!I10+'INDICATEURS BILAN DFO'!J10+'INDICATEURS BILAN DFO'!K10+'INDICATEURS BILAN DFO'!L10</f>
        <v>107</v>
      </c>
      <c r="W10" s="118">
        <f>'INDICATEURS BILAN DFO'!E10+'INDICATEURS BILAN DFO'!H10+'INDICATEURS BILAN DFO'!N10+'INDICATEURS BILAN DFO'!R10</f>
        <v>0</v>
      </c>
      <c r="X10" s="118">
        <f>'INDICATEURS BILAN DFO'!M10</f>
        <v>53</v>
      </c>
      <c r="Y10" s="118">
        <f>'INDICATEURS BILAN DFO'!O10+'INDICATEURS BILAN DFO'!Q10</f>
        <v>6</v>
      </c>
      <c r="Z10" s="118">
        <f>'INDICATEURS BILAN DFO'!S10+'INDICATEURS BILAN DFO'!X10+'INDICATEURS BILAN DFO'!Y10</f>
        <v>77</v>
      </c>
      <c r="AA10" s="118">
        <f>'INDICATEURS BILAN DFO'!T10+'INDICATEURS BILAN DFO'!U10+'INDICATEURS BILAN DFO'!V10</f>
        <v>47</v>
      </c>
      <c r="AB10" s="118">
        <f t="shared" ref="AB10:AB24" si="5">SUM(V10+W10+Y10+Z10)</f>
        <v>190</v>
      </c>
      <c r="AC10" s="120"/>
      <c r="AD10" s="118">
        <f t="shared" ref="AD10:AD24" si="6">AB10-AA10</f>
        <v>143</v>
      </c>
      <c r="AE10" s="126">
        <f t="shared" ref="AE10:AE12" si="7">IFERROR($AA10*V10/$AB10,0)</f>
        <v>26.46842105263158</v>
      </c>
      <c r="AF10" s="127">
        <f t="shared" ref="AF10:AF12" si="8">IFERROR($AA10*W10/$AB10,0)</f>
        <v>0</v>
      </c>
      <c r="AG10" s="127">
        <f t="shared" ref="AG10:AG12" si="9">IFERROR($AA10*Y10/$AB10,0)</f>
        <v>1.4842105263157894</v>
      </c>
      <c r="AH10" s="128">
        <f t="shared" ref="AH10:AH12" si="10">IFERROR($AA10*Z10/$AB10,0)</f>
        <v>19.047368421052632</v>
      </c>
      <c r="AI10" s="129"/>
    </row>
    <row r="11" spans="1:35" s="4" customFormat="1" ht="26.25" customHeight="1" x14ac:dyDescent="0.2">
      <c r="A11" s="382"/>
      <c r="B11" s="310" t="str">
        <f>'INDICATEURS BILAN DFO'!B11</f>
        <v>Thalassa</v>
      </c>
      <c r="C11" s="111">
        <f t="shared" si="0"/>
        <v>102.83739837398375</v>
      </c>
      <c r="D11" s="111">
        <f t="shared" si="1"/>
        <v>152.5609756097561</v>
      </c>
      <c r="E11" s="112">
        <f t="shared" si="4"/>
        <v>0</v>
      </c>
      <c r="F11" s="111">
        <f t="shared" si="2"/>
        <v>0</v>
      </c>
      <c r="G11" s="114">
        <f t="shared" si="3"/>
        <v>22.601626016260163</v>
      </c>
      <c r="H11" s="116">
        <f>$P$5-C11-D11-E11-F11-G11</f>
        <v>86.999999999999972</v>
      </c>
      <c r="I11" s="208"/>
      <c r="J11" s="194"/>
      <c r="K11" s="201"/>
      <c r="L11" s="201"/>
      <c r="M11" s="201"/>
      <c r="N11" s="201"/>
      <c r="O11" s="201"/>
      <c r="P11" s="201"/>
      <c r="Q11" s="191"/>
      <c r="R11" s="145"/>
      <c r="S11" s="145"/>
      <c r="T11" s="145"/>
      <c r="U11" s="145"/>
      <c r="V11" s="118">
        <f>'INDICATEURS BILAN DFO'!C11+'INDICATEURS BILAN DFO'!D11+'INDICATEURS BILAN DFO'!F11+'INDICATEURS BILAN DFO'!G11+'INDICATEURS BILAN DFO'!I11+'INDICATEURS BILAN DFO'!J11+'INDICATEURS BILAN DFO'!K11+'INDICATEURS BILAN DFO'!L11</f>
        <v>91</v>
      </c>
      <c r="W11" s="118">
        <f>'INDICATEURS BILAN DFO'!E11+'INDICATEURS BILAN DFO'!H11+'INDICATEURS BILAN DFO'!N11+'INDICATEURS BILAN DFO'!R11</f>
        <v>135</v>
      </c>
      <c r="X11" s="118">
        <f>'INDICATEURS BILAN DFO'!M11</f>
        <v>0</v>
      </c>
      <c r="Y11" s="118">
        <f>'INDICATEURS BILAN DFO'!O11+'INDICATEURS BILAN DFO'!Q11</f>
        <v>0</v>
      </c>
      <c r="Z11" s="118">
        <f>'INDICATEURS BILAN DFO'!S11+'INDICATEURS BILAN DFO'!X11+'INDICATEURS BILAN DFO'!Y11</f>
        <v>20</v>
      </c>
      <c r="AA11" s="118">
        <f>'INDICATEURS BILAN DFO'!T11+'INDICATEURS BILAN DFO'!U11+'INDICATEURS BILAN DFO'!V11</f>
        <v>32</v>
      </c>
      <c r="AB11" s="118">
        <f t="shared" si="5"/>
        <v>246</v>
      </c>
      <c r="AC11" s="120"/>
      <c r="AD11" s="118">
        <f t="shared" si="6"/>
        <v>214</v>
      </c>
      <c r="AE11" s="126">
        <f t="shared" si="7"/>
        <v>11.83739837398374</v>
      </c>
      <c r="AF11" s="127">
        <f t="shared" si="8"/>
        <v>17.560975609756099</v>
      </c>
      <c r="AG11" s="127">
        <f t="shared" si="9"/>
        <v>0</v>
      </c>
      <c r="AH11" s="128">
        <f t="shared" si="10"/>
        <v>2.6016260162601625</v>
      </c>
      <c r="AI11" s="118"/>
    </row>
    <row r="12" spans="1:35" s="4" customFormat="1" ht="26.25" customHeight="1" thickBot="1" x14ac:dyDescent="0.25">
      <c r="A12" s="382"/>
      <c r="B12" s="310"/>
      <c r="C12" s="111"/>
      <c r="D12" s="111"/>
      <c r="E12" s="112"/>
      <c r="F12" s="111"/>
      <c r="G12" s="114"/>
      <c r="H12" s="116"/>
      <c r="I12" s="208"/>
      <c r="J12" s="291" t="s">
        <v>81</v>
      </c>
      <c r="K12" s="291"/>
      <c r="L12" s="291"/>
      <c r="M12" s="291"/>
      <c r="N12" s="291"/>
      <c r="O12" s="291"/>
      <c r="P12" s="291"/>
      <c r="Q12" s="191"/>
      <c r="R12" s="145"/>
      <c r="S12" s="145"/>
      <c r="T12" s="145"/>
      <c r="U12" s="145"/>
      <c r="V12" s="118" t="e">
        <f>'INDICATEURS BILAN DFO'!#REF!+'INDICATEURS BILAN DFO'!#REF!+'INDICATEURS BILAN DFO'!#REF!+'INDICATEURS BILAN DFO'!#REF!+'INDICATEURS BILAN DFO'!#REF!+'INDICATEURS BILAN DFO'!#REF!+'INDICATEURS BILAN DFO'!#REF!+'INDICATEURS BILAN DFO'!#REF!</f>
        <v>#REF!</v>
      </c>
      <c r="W12" s="118" t="e">
        <f>'INDICATEURS BILAN DFO'!#REF!+'INDICATEURS BILAN DFO'!#REF!+'INDICATEURS BILAN DFO'!#REF!+'INDICATEURS BILAN DFO'!#REF!</f>
        <v>#REF!</v>
      </c>
      <c r="X12" s="118" t="e">
        <f>'INDICATEURS BILAN DFO'!#REF!</f>
        <v>#REF!</v>
      </c>
      <c r="Y12" s="118" t="e">
        <f>'INDICATEURS BILAN DFO'!#REF!+'INDICATEURS BILAN DFO'!#REF!</f>
        <v>#REF!</v>
      </c>
      <c r="Z12" s="118" t="e">
        <f>'INDICATEURS BILAN DFO'!#REF!+'INDICATEURS BILAN DFO'!#REF!+'INDICATEURS BILAN DFO'!#REF!</f>
        <v>#REF!</v>
      </c>
      <c r="AA12" s="118" t="e">
        <f>'INDICATEURS BILAN DFO'!#REF!+'INDICATEURS BILAN DFO'!#REF!+'INDICATEURS BILAN DFO'!#REF!</f>
        <v>#REF!</v>
      </c>
      <c r="AB12" s="118" t="e">
        <f t="shared" si="5"/>
        <v>#REF!</v>
      </c>
      <c r="AC12" s="120"/>
      <c r="AD12" s="118" t="e">
        <f t="shared" si="6"/>
        <v>#REF!</v>
      </c>
      <c r="AE12" s="126">
        <f t="shared" si="7"/>
        <v>0</v>
      </c>
      <c r="AF12" s="127">
        <f t="shared" si="8"/>
        <v>0</v>
      </c>
      <c r="AG12" s="127">
        <f t="shared" si="9"/>
        <v>0</v>
      </c>
      <c r="AH12" s="128">
        <f t="shared" si="10"/>
        <v>0</v>
      </c>
      <c r="AI12" s="118"/>
    </row>
    <row r="13" spans="1:35" s="4" customFormat="1" ht="26.25" customHeight="1" thickBot="1" x14ac:dyDescent="0.25">
      <c r="A13" s="382"/>
      <c r="B13" s="310" t="str">
        <f>'INDICATEURS BILAN DFO'!B12</f>
        <v>Beautemps-Beaupre</v>
      </c>
      <c r="C13" s="111">
        <f t="shared" si="0"/>
        <v>0</v>
      </c>
      <c r="D13" s="111">
        <f t="shared" si="1"/>
        <v>0</v>
      </c>
      <c r="E13" s="112">
        <f t="shared" si="4"/>
        <v>0</v>
      </c>
      <c r="F13" s="111">
        <f t="shared" si="2"/>
        <v>0</v>
      </c>
      <c r="G13" s="114">
        <f t="shared" si="3"/>
        <v>0</v>
      </c>
      <c r="H13" s="116">
        <f>$P$5-C13-D13-E13-F13-G13</f>
        <v>365</v>
      </c>
      <c r="I13" s="208"/>
      <c r="J13" s="411">
        <f>P4</f>
        <v>2018</v>
      </c>
      <c r="K13" s="251" t="s">
        <v>41</v>
      </c>
      <c r="L13" s="209" t="s">
        <v>76</v>
      </c>
      <c r="M13" s="209" t="s">
        <v>92</v>
      </c>
      <c r="N13" s="425" t="s">
        <v>93</v>
      </c>
      <c r="O13" s="426"/>
      <c r="P13" s="210" t="s">
        <v>94</v>
      </c>
      <c r="Q13" s="191"/>
      <c r="R13" s="145"/>
      <c r="S13" s="145"/>
      <c r="T13" s="145"/>
      <c r="U13" s="145"/>
      <c r="V13" s="118">
        <f>'INDICATEURS BILAN DFO'!C12+'INDICATEURS BILAN DFO'!D12+'INDICATEURS BILAN DFO'!F12+'INDICATEURS BILAN DFO'!G12+'INDICATEURS BILAN DFO'!I12+'INDICATEURS BILAN DFO'!J12+'INDICATEURS BILAN DFO'!K12+'INDICATEURS BILAN DFO'!L12</f>
        <v>0</v>
      </c>
      <c r="W13" s="118">
        <f>'INDICATEURS BILAN DFO'!E12+'INDICATEURS BILAN DFO'!H12+'INDICATEURS BILAN DFO'!N12+'INDICATEURS BILAN DFO'!R12</f>
        <v>0</v>
      </c>
      <c r="X13" s="118">
        <f>'INDICATEURS BILAN DFO'!M12</f>
        <v>0</v>
      </c>
      <c r="Y13" s="118">
        <f>'INDICATEURS BILAN DFO'!O12+'INDICATEURS BILAN DFO'!Q12</f>
        <v>0</v>
      </c>
      <c r="Z13" s="118">
        <f>'INDICATEURS BILAN DFO'!S12+'INDICATEURS BILAN DFO'!X12+'INDICATEURS BILAN DFO'!Y12</f>
        <v>0</v>
      </c>
      <c r="AA13" s="118">
        <f>'INDICATEURS BILAN DFO'!T12+'INDICATEURS BILAN DFO'!U12+'INDICATEURS BILAN DFO'!V12</f>
        <v>0</v>
      </c>
      <c r="AB13" s="118">
        <f t="shared" si="5"/>
        <v>0</v>
      </c>
      <c r="AC13" s="120"/>
      <c r="AD13" s="118">
        <f t="shared" si="6"/>
        <v>0</v>
      </c>
      <c r="AE13" s="126"/>
      <c r="AF13" s="127"/>
      <c r="AG13" s="127"/>
      <c r="AH13" s="128"/>
      <c r="AI13" s="118"/>
    </row>
    <row r="14" spans="1:35" s="4" customFormat="1" ht="26.25" customHeight="1" thickBot="1" x14ac:dyDescent="0.25">
      <c r="A14" s="382"/>
      <c r="B14" s="310" t="str">
        <f>'INDICATEURS BILAN DFO'!B13</f>
        <v>Marion Dufresne</v>
      </c>
      <c r="C14" s="111">
        <f t="shared" si="0"/>
        <v>209.08088235294116</v>
      </c>
      <c r="D14" s="111">
        <f t="shared" si="1"/>
        <v>0</v>
      </c>
      <c r="E14" s="112">
        <f t="shared" si="4"/>
        <v>0</v>
      </c>
      <c r="F14" s="111">
        <f t="shared" si="2"/>
        <v>0</v>
      </c>
      <c r="G14" s="114">
        <f t="shared" si="3"/>
        <v>25.919117647058826</v>
      </c>
      <c r="H14" s="116">
        <f>$P$5-C14-D14-E14-F14-G14-'INDICATEURS BILAN DFO'!Y29</f>
        <v>10</v>
      </c>
      <c r="I14" s="208"/>
      <c r="J14" s="412"/>
      <c r="K14" s="220"/>
      <c r="L14" s="221"/>
      <c r="M14" s="221"/>
      <c r="N14" s="448"/>
      <c r="O14" s="448"/>
      <c r="P14" s="222"/>
      <c r="Q14" s="191"/>
      <c r="R14" s="145"/>
      <c r="S14" s="145"/>
      <c r="T14" s="145"/>
      <c r="U14" s="145"/>
      <c r="V14" s="118">
        <f>'INDICATEURS BILAN DFO'!C13+'INDICATEURS BILAN DFO'!D13+'INDICATEURS BILAN DFO'!F13+'INDICATEURS BILAN DFO'!G13+'INDICATEURS BILAN DFO'!I13+'INDICATEURS BILAN DFO'!J13+'INDICATEURS BILAN DFO'!K13+'INDICATEURS BILAN DFO'!L13</f>
        <v>121</v>
      </c>
      <c r="W14" s="118">
        <f>'INDICATEURS BILAN DFO'!E13+'INDICATEURS BILAN DFO'!H13+'INDICATEURS BILAN DFO'!N13+'INDICATEURS BILAN DFO'!R13</f>
        <v>0</v>
      </c>
      <c r="X14" s="118">
        <f>'INDICATEURS BILAN DFO'!M13</f>
        <v>0</v>
      </c>
      <c r="Y14" s="118">
        <f>'INDICATEURS BILAN DFO'!O13+'INDICATEURS BILAN DFO'!Q13</f>
        <v>0</v>
      </c>
      <c r="Z14" s="118">
        <f>'INDICATEURS BILAN DFO'!S13+'INDICATEURS BILAN DFO'!X13+'INDICATEURS BILAN DFO'!Y13</f>
        <v>15</v>
      </c>
      <c r="AA14" s="118">
        <f>'INDICATEURS BILAN DFO'!T13+'INDICATEURS BILAN DFO'!U13+'INDICATEURS BILAN DFO'!V13</f>
        <v>99</v>
      </c>
      <c r="AB14" s="118">
        <f t="shared" si="5"/>
        <v>136</v>
      </c>
      <c r="AC14" s="120"/>
      <c r="AD14" s="118">
        <f t="shared" si="6"/>
        <v>37</v>
      </c>
      <c r="AE14" s="126">
        <f t="shared" ref="AE14:AE23" si="11">IFERROR($AA14*V14/$AB14,0)</f>
        <v>88.080882352941174</v>
      </c>
      <c r="AF14" s="127">
        <f t="shared" ref="AF14:AF23" si="12">IFERROR($AA14*W14/$AB14,0)</f>
        <v>0</v>
      </c>
      <c r="AG14" s="127">
        <f t="shared" ref="AG14:AG23" si="13">IFERROR($AA14*Y14/$AB14,0)</f>
        <v>0</v>
      </c>
      <c r="AH14" s="128">
        <f t="shared" ref="AH14:AH23" si="14">IFERROR($AA14*Z14/$AB14,0)</f>
        <v>10.919117647058824</v>
      </c>
      <c r="AI14" s="118"/>
    </row>
    <row r="15" spans="1:35" s="21" customFormat="1" ht="26.25" customHeight="1" thickBot="1" x14ac:dyDescent="0.25">
      <c r="A15" s="382"/>
      <c r="B15" s="311" t="s">
        <v>53</v>
      </c>
      <c r="C15" s="303">
        <f t="shared" ref="C15:H15" si="15">SUM(C9:C14)</f>
        <v>613.52955892241357</v>
      </c>
      <c r="D15" s="303">
        <f t="shared" si="15"/>
        <v>152.5609756097561</v>
      </c>
      <c r="E15" s="303">
        <f t="shared" si="15"/>
        <v>137</v>
      </c>
      <c r="F15" s="303">
        <f t="shared" si="15"/>
        <v>7.4842105263157892</v>
      </c>
      <c r="G15" s="304">
        <f t="shared" si="15"/>
        <v>185.42525494151448</v>
      </c>
      <c r="H15" s="305">
        <f t="shared" si="15"/>
        <v>609</v>
      </c>
      <c r="I15" s="208"/>
      <c r="J15" s="412"/>
      <c r="K15" s="214"/>
      <c r="L15" s="215"/>
      <c r="M15" s="215"/>
      <c r="N15" s="414"/>
      <c r="O15" s="415"/>
      <c r="P15" s="216"/>
      <c r="Q15" s="191"/>
      <c r="R15" s="145"/>
      <c r="S15" s="145"/>
      <c r="T15" s="145"/>
      <c r="U15" s="145"/>
      <c r="V15" s="118">
        <f>'INDICATEURS BILAN DFO'!C14+'INDICATEURS BILAN DFO'!D14+'INDICATEURS BILAN DFO'!F14+'INDICATEURS BILAN DFO'!G14+'INDICATEURS BILAN DFO'!I14+'INDICATEURS BILAN DFO'!J14+'INDICATEURS BILAN DFO'!K14+'INDICATEURS BILAN DFO'!L14</f>
        <v>426</v>
      </c>
      <c r="W15" s="118">
        <f>'INDICATEURS BILAN DFO'!E14+'INDICATEURS BILAN DFO'!H14+'INDICATEURS BILAN DFO'!N14+'INDICATEURS BILAN DFO'!R14</f>
        <v>135</v>
      </c>
      <c r="X15" s="118">
        <f>'INDICATEURS BILAN DFO'!M14</f>
        <v>137</v>
      </c>
      <c r="Y15" s="118">
        <f>'INDICATEURS BILAN DFO'!O14+'INDICATEURS BILAN DFO'!Q14</f>
        <v>6</v>
      </c>
      <c r="Z15" s="118">
        <f>'INDICATEURS BILAN DFO'!S14+'INDICATEURS BILAN DFO'!X14+'INDICATEURS BILAN DFO'!Y14</f>
        <v>138</v>
      </c>
      <c r="AA15" s="118">
        <f>'INDICATEURS BILAN DFO'!T14+'INDICATEURS BILAN DFO'!U14+'INDICATEURS BILAN DFO'!V14</f>
        <v>254</v>
      </c>
      <c r="AB15" s="118">
        <f t="shared" si="5"/>
        <v>705</v>
      </c>
      <c r="AC15" s="120"/>
      <c r="AD15" s="118">
        <f t="shared" si="6"/>
        <v>451</v>
      </c>
      <c r="AE15" s="126">
        <f t="shared" si="11"/>
        <v>153.48085106382979</v>
      </c>
      <c r="AF15" s="127">
        <f t="shared" si="12"/>
        <v>48.638297872340424</v>
      </c>
      <c r="AG15" s="127">
        <f t="shared" si="13"/>
        <v>2.1617021276595745</v>
      </c>
      <c r="AH15" s="128">
        <f t="shared" si="14"/>
        <v>49.719148936170214</v>
      </c>
      <c r="AI15" s="117"/>
    </row>
    <row r="16" spans="1:35" s="4" customFormat="1" ht="26.25" customHeight="1" x14ac:dyDescent="0.2">
      <c r="A16" s="382"/>
      <c r="B16" s="310" t="str">
        <f>'INDICATEURS BILAN DFO'!B15</f>
        <v>Cotes de la manche</v>
      </c>
      <c r="C16" s="112">
        <f t="shared" ref="C16:C23" si="16">IF(AB16=0,0,V16+AE16)</f>
        <v>257.82692307692309</v>
      </c>
      <c r="D16" s="112">
        <f t="shared" ref="D16:D23" si="17">IF(AD16=0,0,W16+AF16)</f>
        <v>27.669230769230769</v>
      </c>
      <c r="E16" s="112">
        <f>X16</f>
        <v>0</v>
      </c>
      <c r="F16" s="112">
        <f t="shared" ref="F16:F23" si="18">IF(AD16=0,0,Y16+AG16)</f>
        <v>0</v>
      </c>
      <c r="G16" s="113">
        <f t="shared" ref="G16:G23" si="19">IF(AD16=0,0,Z16+AH16)</f>
        <v>41.503846153846155</v>
      </c>
      <c r="H16" s="116">
        <f t="shared" ref="H16:H23" si="20">$P$5-C16-D16-E16-F16-G16</f>
        <v>37.999999999999986</v>
      </c>
      <c r="I16" s="208"/>
      <c r="J16" s="412"/>
      <c r="K16" s="217"/>
      <c r="L16" s="218"/>
      <c r="M16" s="218"/>
      <c r="N16" s="416"/>
      <c r="O16" s="417"/>
      <c r="P16" s="219"/>
      <c r="Q16" s="191"/>
      <c r="R16" s="145"/>
      <c r="S16" s="145"/>
      <c r="T16" s="145"/>
      <c r="U16" s="145"/>
      <c r="V16" s="118">
        <f>'INDICATEURS BILAN DFO'!C15+'INDICATEURS BILAN DFO'!D15+'INDICATEURS BILAN DFO'!F15+'INDICATEURS BILAN DFO'!G15+'INDICATEURS BILAN DFO'!I15+'INDICATEURS BILAN DFO'!J15+'INDICATEURS BILAN DFO'!K15+'INDICATEURS BILAN DFO'!L15</f>
        <v>205</v>
      </c>
      <c r="W16" s="118">
        <f>'INDICATEURS BILAN DFO'!E15+'INDICATEURS BILAN DFO'!H15+'INDICATEURS BILAN DFO'!N15+'INDICATEURS BILAN DFO'!R15</f>
        <v>22</v>
      </c>
      <c r="X16" s="118">
        <f>'INDICATEURS BILAN DFO'!M15</f>
        <v>0</v>
      </c>
      <c r="Y16" s="118">
        <f>'INDICATEURS BILAN DFO'!O15+'INDICATEURS BILAN DFO'!Q15</f>
        <v>0</v>
      </c>
      <c r="Z16" s="118">
        <f>'INDICATEURS BILAN DFO'!S15+'INDICATEURS BILAN DFO'!X15+'INDICATEURS BILAN DFO'!Y15</f>
        <v>33</v>
      </c>
      <c r="AA16" s="118">
        <f>'INDICATEURS BILAN DFO'!T15+'INDICATEURS BILAN DFO'!U15+'INDICATEURS BILAN DFO'!V15</f>
        <v>67</v>
      </c>
      <c r="AB16" s="118">
        <f t="shared" si="5"/>
        <v>260</v>
      </c>
      <c r="AC16" s="120"/>
      <c r="AD16" s="118">
        <f t="shared" si="6"/>
        <v>193</v>
      </c>
      <c r="AE16" s="126">
        <f t="shared" si="11"/>
        <v>52.82692307692308</v>
      </c>
      <c r="AF16" s="127">
        <f t="shared" si="12"/>
        <v>5.6692307692307695</v>
      </c>
      <c r="AG16" s="127">
        <f t="shared" si="13"/>
        <v>0</v>
      </c>
      <c r="AH16" s="128">
        <f t="shared" si="14"/>
        <v>8.5038461538461547</v>
      </c>
      <c r="AI16" s="118"/>
    </row>
    <row r="17" spans="1:35" s="4" customFormat="1" ht="26.25" customHeight="1" x14ac:dyDescent="0.2">
      <c r="A17" s="382"/>
      <c r="B17" s="310" t="str">
        <f>'INDICATEURS BILAN DFO'!B16</f>
        <v>Tethys 2</v>
      </c>
      <c r="C17" s="112">
        <f t="shared" si="16"/>
        <v>210.73181818181817</v>
      </c>
      <c r="D17" s="112">
        <f t="shared" si="17"/>
        <v>22.368181818181817</v>
      </c>
      <c r="E17" s="112">
        <f>X17</f>
        <v>0</v>
      </c>
      <c r="F17" s="112">
        <f t="shared" si="18"/>
        <v>3.5318181818181817</v>
      </c>
      <c r="G17" s="113">
        <f t="shared" si="19"/>
        <v>22.368181818181817</v>
      </c>
      <c r="H17" s="116">
        <f t="shared" si="20"/>
        <v>106</v>
      </c>
      <c r="I17" s="208"/>
      <c r="J17" s="412"/>
      <c r="K17" s="223"/>
      <c r="L17" s="224"/>
      <c r="M17" s="224"/>
      <c r="N17" s="427"/>
      <c r="O17" s="427"/>
      <c r="P17" s="225"/>
      <c r="Q17" s="191"/>
      <c r="R17" s="145"/>
      <c r="S17" s="145"/>
      <c r="T17" s="145"/>
      <c r="U17" s="145"/>
      <c r="V17" s="118">
        <f>'INDICATEURS BILAN DFO'!C16+'INDICATEURS BILAN DFO'!D16+'INDICATEURS BILAN DFO'!F16+'INDICATEURS BILAN DFO'!G16+'INDICATEURS BILAN DFO'!I16+'INDICATEURS BILAN DFO'!J16+'INDICATEURS BILAN DFO'!K16+'INDICATEURS BILAN DFO'!L16</f>
        <v>179</v>
      </c>
      <c r="W17" s="118">
        <f>'INDICATEURS BILAN DFO'!E16+'INDICATEURS BILAN DFO'!H16+'INDICATEURS BILAN DFO'!N16+'INDICATEURS BILAN DFO'!R16</f>
        <v>19</v>
      </c>
      <c r="X17" s="118">
        <f>'INDICATEURS BILAN DFO'!M16</f>
        <v>0</v>
      </c>
      <c r="Y17" s="118">
        <f>'INDICATEURS BILAN DFO'!O16+'INDICATEURS BILAN DFO'!Q16</f>
        <v>3</v>
      </c>
      <c r="Z17" s="118">
        <f>'INDICATEURS BILAN DFO'!S16+'INDICATEURS BILAN DFO'!X16+'INDICATEURS BILAN DFO'!Y16</f>
        <v>19</v>
      </c>
      <c r="AA17" s="118">
        <f>'INDICATEURS BILAN DFO'!T16+'INDICATEURS BILAN DFO'!U16+'INDICATEURS BILAN DFO'!V16</f>
        <v>39</v>
      </c>
      <c r="AB17" s="118">
        <f t="shared" si="5"/>
        <v>220</v>
      </c>
      <c r="AC17" s="120"/>
      <c r="AD17" s="118">
        <f t="shared" si="6"/>
        <v>181</v>
      </c>
      <c r="AE17" s="126">
        <f t="shared" si="11"/>
        <v>31.731818181818181</v>
      </c>
      <c r="AF17" s="127">
        <f t="shared" si="12"/>
        <v>3.3681818181818182</v>
      </c>
      <c r="AG17" s="127">
        <f t="shared" si="13"/>
        <v>0.53181818181818186</v>
      </c>
      <c r="AH17" s="128">
        <f t="shared" si="14"/>
        <v>3.3681818181818182</v>
      </c>
      <c r="AI17" s="118"/>
    </row>
    <row r="18" spans="1:35" s="4" customFormat="1" ht="26.25" customHeight="1" x14ac:dyDescent="0.2">
      <c r="A18" s="382"/>
      <c r="B18" s="310" t="str">
        <f>'INDICATEURS BILAN DFO'!B17</f>
        <v>L'Europe</v>
      </c>
      <c r="C18" s="112">
        <f t="shared" si="16"/>
        <v>168.01</v>
      </c>
      <c r="D18" s="112">
        <f t="shared" si="17"/>
        <v>110.95</v>
      </c>
      <c r="E18" s="112">
        <f t="shared" ref="E18:E23" si="21">X18</f>
        <v>0</v>
      </c>
      <c r="F18" s="112">
        <f t="shared" si="18"/>
        <v>0</v>
      </c>
      <c r="G18" s="113">
        <f t="shared" si="19"/>
        <v>38.04</v>
      </c>
      <c r="H18" s="116">
        <f t="shared" si="20"/>
        <v>48.000000000000007</v>
      </c>
      <c r="I18" s="208"/>
      <c r="J18" s="412"/>
      <c r="K18" s="223"/>
      <c r="L18" s="224"/>
      <c r="M18" s="224"/>
      <c r="N18" s="427"/>
      <c r="O18" s="427"/>
      <c r="P18" s="225"/>
      <c r="Q18" s="191"/>
      <c r="R18" s="145"/>
      <c r="S18" s="145"/>
      <c r="T18" s="145"/>
      <c r="U18" s="145"/>
      <c r="V18" s="118">
        <f>'INDICATEURS BILAN DFO'!C17+'INDICATEURS BILAN DFO'!D17+'INDICATEURS BILAN DFO'!F17+'INDICATEURS BILAN DFO'!G17+'INDICATEURS BILAN DFO'!I17+'INDICATEURS BILAN DFO'!J17+'INDICATEURS BILAN DFO'!K17+'INDICATEURS BILAN DFO'!L17</f>
        <v>159</v>
      </c>
      <c r="W18" s="118">
        <f>'INDICATEURS BILAN DFO'!E17+'INDICATEURS BILAN DFO'!H17+'INDICATEURS BILAN DFO'!N17+'INDICATEURS BILAN DFO'!R17</f>
        <v>105</v>
      </c>
      <c r="X18" s="118">
        <f>'INDICATEURS BILAN DFO'!M17</f>
        <v>0</v>
      </c>
      <c r="Y18" s="118">
        <f>'INDICATEURS BILAN DFO'!O17+'INDICATEURS BILAN DFO'!Q17</f>
        <v>0</v>
      </c>
      <c r="Z18" s="118">
        <f>'INDICATEURS BILAN DFO'!S17+'INDICATEURS BILAN DFO'!X17+'INDICATEURS BILAN DFO'!Y17</f>
        <v>36</v>
      </c>
      <c r="AA18" s="118">
        <f>'INDICATEURS BILAN DFO'!T17+'INDICATEURS BILAN DFO'!U17+'INDICATEURS BILAN DFO'!V17</f>
        <v>17</v>
      </c>
      <c r="AB18" s="118">
        <f t="shared" si="5"/>
        <v>300</v>
      </c>
      <c r="AC18" s="120"/>
      <c r="AD18" s="118">
        <f t="shared" si="6"/>
        <v>283</v>
      </c>
      <c r="AE18" s="126">
        <f t="shared" si="11"/>
        <v>9.01</v>
      </c>
      <c r="AF18" s="127">
        <f t="shared" si="12"/>
        <v>5.95</v>
      </c>
      <c r="AG18" s="127">
        <f t="shared" si="13"/>
        <v>0</v>
      </c>
      <c r="AH18" s="128">
        <f t="shared" si="14"/>
        <v>2.04</v>
      </c>
      <c r="AI18" s="118"/>
    </row>
    <row r="19" spans="1:35" s="4" customFormat="1" ht="26.25" customHeight="1" x14ac:dyDescent="0.2">
      <c r="A19" s="382"/>
      <c r="B19" s="310" t="str">
        <f>'INDICATEURS BILAN DFO'!B18</f>
        <v>Thalia</v>
      </c>
      <c r="C19" s="112">
        <f t="shared" si="16"/>
        <v>123.46524064171123</v>
      </c>
      <c r="D19" s="112">
        <f t="shared" si="17"/>
        <v>66.737967914438499</v>
      </c>
      <c r="E19" s="112">
        <f t="shared" si="21"/>
        <v>0</v>
      </c>
      <c r="F19" s="112">
        <f t="shared" si="18"/>
        <v>11.122994652406417</v>
      </c>
      <c r="G19" s="113">
        <f t="shared" si="19"/>
        <v>6.6737967914438503</v>
      </c>
      <c r="H19" s="116">
        <f t="shared" si="20"/>
        <v>157</v>
      </c>
      <c r="I19" s="208"/>
      <c r="J19" s="412"/>
      <c r="K19" s="223"/>
      <c r="L19" s="224"/>
      <c r="M19" s="224"/>
      <c r="N19" s="427"/>
      <c r="O19" s="427"/>
      <c r="P19" s="225"/>
      <c r="Q19" s="191"/>
      <c r="R19" s="145"/>
      <c r="S19" s="145"/>
      <c r="T19" s="145"/>
      <c r="U19" s="145"/>
      <c r="V19" s="118">
        <f>'INDICATEURS BILAN DFO'!C18+'INDICATEURS BILAN DFO'!D18+'INDICATEURS BILAN DFO'!F18+'INDICATEURS BILAN DFO'!G18+'INDICATEURS BILAN DFO'!I18+'INDICATEURS BILAN DFO'!J18+'INDICATEURS BILAN DFO'!K18+'INDICATEURS BILAN DFO'!L18</f>
        <v>111</v>
      </c>
      <c r="W19" s="118">
        <f>'INDICATEURS BILAN DFO'!E18+'INDICATEURS BILAN DFO'!H18+'INDICATEURS BILAN DFO'!N18+'INDICATEURS BILAN DFO'!R18</f>
        <v>60</v>
      </c>
      <c r="X19" s="118">
        <f>'INDICATEURS BILAN DFO'!M18</f>
        <v>0</v>
      </c>
      <c r="Y19" s="118">
        <f>'INDICATEURS BILAN DFO'!O18+'INDICATEURS BILAN DFO'!Q18</f>
        <v>10</v>
      </c>
      <c r="Z19" s="118">
        <f>'INDICATEURS BILAN DFO'!S18+'INDICATEURS BILAN DFO'!X18+'INDICATEURS BILAN DFO'!Y18</f>
        <v>6</v>
      </c>
      <c r="AA19" s="118">
        <f>'INDICATEURS BILAN DFO'!T18+'INDICATEURS BILAN DFO'!U18+'INDICATEURS BILAN DFO'!V18</f>
        <v>21</v>
      </c>
      <c r="AB19" s="118">
        <f t="shared" si="5"/>
        <v>187</v>
      </c>
      <c r="AC19" s="120"/>
      <c r="AD19" s="118">
        <f t="shared" si="6"/>
        <v>166</v>
      </c>
      <c r="AE19" s="126">
        <f t="shared" si="11"/>
        <v>12.46524064171123</v>
      </c>
      <c r="AF19" s="127">
        <f t="shared" si="12"/>
        <v>6.737967914438503</v>
      </c>
      <c r="AG19" s="127">
        <f t="shared" si="13"/>
        <v>1.1229946524064172</v>
      </c>
      <c r="AH19" s="128">
        <f t="shared" si="14"/>
        <v>0.6737967914438503</v>
      </c>
      <c r="AI19" s="118"/>
    </row>
    <row r="20" spans="1:35" s="4" customFormat="1" ht="26.25" customHeight="1" x14ac:dyDescent="0.2">
      <c r="A20" s="382"/>
      <c r="B20" s="310"/>
      <c r="C20" s="112"/>
      <c r="D20" s="112"/>
      <c r="E20" s="112"/>
      <c r="F20" s="112"/>
      <c r="G20" s="113"/>
      <c r="H20" s="116"/>
      <c r="I20" s="208"/>
      <c r="J20" s="412"/>
      <c r="K20" s="223"/>
      <c r="L20" s="224"/>
      <c r="M20" s="224"/>
      <c r="N20" s="427"/>
      <c r="O20" s="427"/>
      <c r="P20" s="225"/>
      <c r="Q20" s="191"/>
      <c r="R20" s="145"/>
      <c r="S20" s="145"/>
      <c r="T20" s="145"/>
      <c r="U20" s="145"/>
      <c r="V20" s="118" t="e">
        <f>'INDICATEURS BILAN DFO'!#REF!+'INDICATEURS BILAN DFO'!#REF!+'INDICATEURS BILAN DFO'!#REF!+'INDICATEURS BILAN DFO'!#REF!+'INDICATEURS BILAN DFO'!#REF!+'INDICATEURS BILAN DFO'!#REF!+'INDICATEURS BILAN DFO'!#REF!+'INDICATEURS BILAN DFO'!#REF!</f>
        <v>#REF!</v>
      </c>
      <c r="W20" s="118" t="e">
        <f>'INDICATEURS BILAN DFO'!#REF!+'INDICATEURS BILAN DFO'!#REF!+'INDICATEURS BILAN DFO'!#REF!+'INDICATEURS BILAN DFO'!#REF!</f>
        <v>#REF!</v>
      </c>
      <c r="X20" s="118" t="e">
        <f>'INDICATEURS BILAN DFO'!#REF!</f>
        <v>#REF!</v>
      </c>
      <c r="Y20" s="118" t="e">
        <f>'INDICATEURS BILAN DFO'!#REF!+'INDICATEURS BILAN DFO'!#REF!</f>
        <v>#REF!</v>
      </c>
      <c r="Z20" s="118" t="e">
        <f>'INDICATEURS BILAN DFO'!#REF!+'INDICATEURS BILAN DFO'!#REF!+'INDICATEURS BILAN DFO'!#REF!</f>
        <v>#REF!</v>
      </c>
      <c r="AA20" s="118" t="e">
        <f>'INDICATEURS BILAN DFO'!#REF!+'INDICATEURS BILAN DFO'!#REF!+'INDICATEURS BILAN DFO'!#REF!</f>
        <v>#REF!</v>
      </c>
      <c r="AB20" s="118" t="e">
        <f t="shared" si="5"/>
        <v>#REF!</v>
      </c>
      <c r="AC20" s="120"/>
      <c r="AD20" s="118" t="e">
        <f t="shared" si="6"/>
        <v>#REF!</v>
      </c>
      <c r="AE20" s="126">
        <f t="shared" si="11"/>
        <v>0</v>
      </c>
      <c r="AF20" s="127">
        <f t="shared" si="12"/>
        <v>0</v>
      </c>
      <c r="AG20" s="127">
        <f t="shared" si="13"/>
        <v>0</v>
      </c>
      <c r="AH20" s="128">
        <f t="shared" si="14"/>
        <v>0</v>
      </c>
      <c r="AI20" s="118"/>
    </row>
    <row r="21" spans="1:35" s="4" customFormat="1" ht="26.25" customHeight="1" x14ac:dyDescent="0.2">
      <c r="A21" s="382"/>
      <c r="B21" s="310" t="str">
        <f>'INDICATEURS BILAN DFO'!B19</f>
        <v>Haliotis</v>
      </c>
      <c r="C21" s="112">
        <f t="shared" si="16"/>
        <v>60.666666666666664</v>
      </c>
      <c r="D21" s="112">
        <f t="shared" si="17"/>
        <v>0</v>
      </c>
      <c r="E21" s="112">
        <f t="shared" si="21"/>
        <v>0</v>
      </c>
      <c r="F21" s="112">
        <f t="shared" si="18"/>
        <v>0</v>
      </c>
      <c r="G21" s="113">
        <f t="shared" si="19"/>
        <v>17.333333333333332</v>
      </c>
      <c r="H21" s="116">
        <f t="shared" si="20"/>
        <v>287</v>
      </c>
      <c r="I21" s="208"/>
      <c r="J21" s="412"/>
      <c r="K21" s="223"/>
      <c r="L21" s="224"/>
      <c r="M21" s="224"/>
      <c r="N21" s="427"/>
      <c r="O21" s="427"/>
      <c r="P21" s="225"/>
      <c r="Q21" s="191"/>
      <c r="R21" s="145"/>
      <c r="S21" s="145"/>
      <c r="T21" s="145"/>
      <c r="U21" s="145"/>
      <c r="V21" s="118">
        <f>'INDICATEURS BILAN DFO'!C19+'INDICATEURS BILAN DFO'!D19+'INDICATEURS BILAN DFO'!F19+'INDICATEURS BILAN DFO'!G19+'INDICATEURS BILAN DFO'!I19+'INDICATEURS BILAN DFO'!J19+'INDICATEURS BILAN DFO'!K19+'INDICATEURS BILAN DFO'!L19</f>
        <v>56</v>
      </c>
      <c r="W21" s="118">
        <f>'INDICATEURS BILAN DFO'!E19+'INDICATEURS BILAN DFO'!H19+'INDICATEURS BILAN DFO'!N19+'INDICATEURS BILAN DFO'!R19</f>
        <v>0</v>
      </c>
      <c r="X21" s="118">
        <f>'INDICATEURS BILAN DFO'!M19</f>
        <v>0</v>
      </c>
      <c r="Y21" s="118">
        <f>'INDICATEURS BILAN DFO'!O19+'INDICATEURS BILAN DFO'!Q19</f>
        <v>0</v>
      </c>
      <c r="Z21" s="118">
        <f>'INDICATEURS BILAN DFO'!S19+'INDICATEURS BILAN DFO'!X19+'INDICATEURS BILAN DFO'!Y19</f>
        <v>16</v>
      </c>
      <c r="AA21" s="118">
        <f>'INDICATEURS BILAN DFO'!T19+'INDICATEURS BILAN DFO'!U19+'INDICATEURS BILAN DFO'!V19</f>
        <v>6</v>
      </c>
      <c r="AB21" s="118">
        <f t="shared" si="5"/>
        <v>72</v>
      </c>
      <c r="AC21" s="120"/>
      <c r="AD21" s="118">
        <f t="shared" si="6"/>
        <v>66</v>
      </c>
      <c r="AE21" s="126">
        <f t="shared" si="11"/>
        <v>4.666666666666667</v>
      </c>
      <c r="AF21" s="127">
        <f t="shared" si="12"/>
        <v>0</v>
      </c>
      <c r="AG21" s="127">
        <f t="shared" si="13"/>
        <v>0</v>
      </c>
      <c r="AH21" s="128">
        <f t="shared" si="14"/>
        <v>1.3333333333333333</v>
      </c>
      <c r="AI21" s="118"/>
    </row>
    <row r="22" spans="1:35" s="4" customFormat="1" ht="26.25" customHeight="1" x14ac:dyDescent="0.2">
      <c r="A22" s="382"/>
      <c r="B22" s="310" t="str">
        <f>'INDICATEURS BILAN DFO'!B20</f>
        <v>Alis</v>
      </c>
      <c r="C22" s="112">
        <f t="shared" si="16"/>
        <v>283.01204819277109</v>
      </c>
      <c r="D22" s="112">
        <f t="shared" si="17"/>
        <v>0</v>
      </c>
      <c r="E22" s="112">
        <f t="shared" si="21"/>
        <v>0</v>
      </c>
      <c r="F22" s="112">
        <f t="shared" si="18"/>
        <v>0</v>
      </c>
      <c r="G22" s="113">
        <f t="shared" si="19"/>
        <v>6.9879518072289155</v>
      </c>
      <c r="H22" s="116">
        <f t="shared" si="20"/>
        <v>75</v>
      </c>
      <c r="I22" s="208"/>
      <c r="J22" s="412"/>
      <c r="K22" s="223"/>
      <c r="L22" s="224"/>
      <c r="M22" s="224"/>
      <c r="N22" s="427"/>
      <c r="O22" s="427"/>
      <c r="P22" s="225"/>
      <c r="Q22" s="191"/>
      <c r="R22" s="145"/>
      <c r="S22" s="145"/>
      <c r="T22" s="145"/>
      <c r="U22" s="145"/>
      <c r="V22" s="118">
        <f>'INDICATEURS BILAN DFO'!C20+'INDICATEURS BILAN DFO'!D20+'INDICATEURS BILAN DFO'!F20+'INDICATEURS BILAN DFO'!G20+'INDICATEURS BILAN DFO'!I20+'INDICATEURS BILAN DFO'!J20+'INDICATEURS BILAN DFO'!K20+'INDICATEURS BILAN DFO'!L20</f>
        <v>243</v>
      </c>
      <c r="W22" s="118">
        <f>'INDICATEURS BILAN DFO'!E20+'INDICATEURS BILAN DFO'!H20+'INDICATEURS BILAN DFO'!N20+'INDICATEURS BILAN DFO'!R20</f>
        <v>0</v>
      </c>
      <c r="X22" s="118">
        <f>'INDICATEURS BILAN DFO'!M20</f>
        <v>0</v>
      </c>
      <c r="Y22" s="118">
        <f>'INDICATEURS BILAN DFO'!O20+'INDICATEURS BILAN DFO'!Q20</f>
        <v>0</v>
      </c>
      <c r="Z22" s="118">
        <f>'INDICATEURS BILAN DFO'!S20+'INDICATEURS BILAN DFO'!X20+'INDICATEURS BILAN DFO'!Y20</f>
        <v>6</v>
      </c>
      <c r="AA22" s="118">
        <f>'INDICATEURS BILAN DFO'!T20+'INDICATEURS BILAN DFO'!U20+'INDICATEURS BILAN DFO'!V20</f>
        <v>41</v>
      </c>
      <c r="AB22" s="118">
        <f t="shared" si="5"/>
        <v>249</v>
      </c>
      <c r="AC22" s="120"/>
      <c r="AD22" s="118">
        <f t="shared" si="6"/>
        <v>208</v>
      </c>
      <c r="AE22" s="126">
        <f t="shared" si="11"/>
        <v>40.012048192771083</v>
      </c>
      <c r="AF22" s="127">
        <f t="shared" si="12"/>
        <v>0</v>
      </c>
      <c r="AG22" s="127">
        <f t="shared" si="13"/>
        <v>0</v>
      </c>
      <c r="AH22" s="128">
        <f t="shared" si="14"/>
        <v>0.98795180722891562</v>
      </c>
      <c r="AI22" s="118"/>
    </row>
    <row r="23" spans="1:35" s="4" customFormat="1" ht="26.25" customHeight="1" thickBot="1" x14ac:dyDescent="0.25">
      <c r="A23" s="382"/>
      <c r="B23" s="310" t="str">
        <f>'INDICATEURS BILAN DFO'!B21</f>
        <v>Antea</v>
      </c>
      <c r="C23" s="112">
        <f t="shared" si="16"/>
        <v>64.506329113924053</v>
      </c>
      <c r="D23" s="112">
        <f t="shared" si="17"/>
        <v>11.848101265822784</v>
      </c>
      <c r="E23" s="112">
        <f t="shared" si="21"/>
        <v>0</v>
      </c>
      <c r="F23" s="112">
        <f t="shared" si="18"/>
        <v>0</v>
      </c>
      <c r="G23" s="113">
        <f t="shared" si="19"/>
        <v>27.645569620253163</v>
      </c>
      <c r="H23" s="116">
        <f t="shared" si="20"/>
        <v>261</v>
      </c>
      <c r="I23" s="208"/>
      <c r="J23" s="412"/>
      <c r="K23" s="223"/>
      <c r="L23" s="224"/>
      <c r="M23" s="224"/>
      <c r="N23" s="427"/>
      <c r="O23" s="427"/>
      <c r="P23" s="225"/>
      <c r="Q23" s="191"/>
      <c r="R23" s="145"/>
      <c r="S23" s="145"/>
      <c r="T23" s="145"/>
      <c r="U23" s="145"/>
      <c r="V23" s="118">
        <f>'INDICATEURS BILAN DFO'!C21+'INDICATEURS BILAN DFO'!D21+'INDICATEURS BILAN DFO'!F21+'INDICATEURS BILAN DFO'!G21+'INDICATEURS BILAN DFO'!I21+'INDICATEURS BILAN DFO'!J21+'INDICATEURS BILAN DFO'!K21+'INDICATEURS BILAN DFO'!L21</f>
        <v>49</v>
      </c>
      <c r="W23" s="118">
        <f>'INDICATEURS BILAN DFO'!E21+'INDICATEURS BILAN DFO'!H21+'INDICATEURS BILAN DFO'!N21+'INDICATEURS BILAN DFO'!R21</f>
        <v>9</v>
      </c>
      <c r="X23" s="118">
        <f>'INDICATEURS BILAN DFO'!M21</f>
        <v>0</v>
      </c>
      <c r="Y23" s="118">
        <f>'INDICATEURS BILAN DFO'!O21+'INDICATEURS BILAN DFO'!Q21</f>
        <v>0</v>
      </c>
      <c r="Z23" s="118">
        <f>'INDICATEURS BILAN DFO'!S21+'INDICATEURS BILAN DFO'!X21+'INDICATEURS BILAN DFO'!Y21</f>
        <v>21</v>
      </c>
      <c r="AA23" s="118">
        <f>'INDICATEURS BILAN DFO'!T21+'INDICATEURS BILAN DFO'!U21+'INDICATEURS BILAN DFO'!V21</f>
        <v>25</v>
      </c>
      <c r="AB23" s="118">
        <f t="shared" si="5"/>
        <v>79</v>
      </c>
      <c r="AC23" s="120"/>
      <c r="AD23" s="118">
        <f t="shared" si="6"/>
        <v>54</v>
      </c>
      <c r="AE23" s="126">
        <f t="shared" si="11"/>
        <v>15.50632911392405</v>
      </c>
      <c r="AF23" s="127">
        <f t="shared" si="12"/>
        <v>2.8481012658227849</v>
      </c>
      <c r="AG23" s="127">
        <f t="shared" si="13"/>
        <v>0</v>
      </c>
      <c r="AH23" s="128">
        <f t="shared" si="14"/>
        <v>6.6455696202531644</v>
      </c>
      <c r="AI23" s="118"/>
    </row>
    <row r="24" spans="1:35" s="22" customFormat="1" ht="26.25" customHeight="1" thickBot="1" x14ac:dyDescent="0.25">
      <c r="A24" s="383"/>
      <c r="B24" s="311" t="s">
        <v>27</v>
      </c>
      <c r="C24" s="306">
        <f t="shared" ref="C24:H24" si="22">SUM(C16:C23)</f>
        <v>1168.2190258738142</v>
      </c>
      <c r="D24" s="306">
        <f t="shared" si="22"/>
        <v>239.57348176767385</v>
      </c>
      <c r="E24" s="306">
        <f t="shared" si="22"/>
        <v>0</v>
      </c>
      <c r="F24" s="306">
        <f t="shared" si="22"/>
        <v>14.654812834224598</v>
      </c>
      <c r="G24" s="307">
        <f t="shared" si="22"/>
        <v>160.55267952428721</v>
      </c>
      <c r="H24" s="308">
        <f t="shared" si="22"/>
        <v>972</v>
      </c>
      <c r="I24" s="208"/>
      <c r="J24" s="413"/>
      <c r="K24" s="226"/>
      <c r="L24" s="227"/>
      <c r="M24" s="227"/>
      <c r="N24" s="458"/>
      <c r="O24" s="458"/>
      <c r="P24" s="228"/>
      <c r="Q24" s="191"/>
      <c r="R24" s="145"/>
      <c r="S24" s="145"/>
      <c r="T24" s="145"/>
      <c r="U24" s="145"/>
      <c r="V24" s="118">
        <f>'INDICATEURS BILAN DFO'!C22+'INDICATEURS BILAN DFO'!D22+'INDICATEURS BILAN DFO'!F22+'INDICATEURS BILAN DFO'!G22+'INDICATEURS BILAN DFO'!I22+'INDICATEURS BILAN DFO'!J22+'INDICATEURS BILAN DFO'!K22+'INDICATEURS BILAN DFO'!L22</f>
        <v>1002</v>
      </c>
      <c r="W24" s="118">
        <f>'INDICATEURS BILAN DFO'!E22+'INDICATEURS BILAN DFO'!H22+'INDICATEURS BILAN DFO'!N22+'INDICATEURS BILAN DFO'!R22</f>
        <v>215</v>
      </c>
      <c r="X24" s="118">
        <f>'INDICATEURS BILAN DFO'!M22</f>
        <v>0</v>
      </c>
      <c r="Y24" s="118">
        <f>'INDICATEURS BILAN DFO'!O22+'INDICATEURS BILAN DFO'!Q22</f>
        <v>13</v>
      </c>
      <c r="Z24" s="118">
        <f>'INDICATEURS BILAN DFO'!S22+'INDICATEURS BILAN DFO'!X22+'INDICATEURS BILAN DFO'!Y22</f>
        <v>137</v>
      </c>
      <c r="AA24" s="118">
        <f>'INDICATEURS BILAN DFO'!T22+'INDICATEURS BILAN DFO'!U22+'INDICATEURS BILAN DFO'!V22</f>
        <v>216</v>
      </c>
      <c r="AB24" s="118">
        <f t="shared" si="5"/>
        <v>1367</v>
      </c>
      <c r="AC24" s="120"/>
      <c r="AD24" s="118">
        <f t="shared" si="6"/>
        <v>1151</v>
      </c>
      <c r="AE24" s="130">
        <f t="shared" ref="AE24" si="23">IFERROR($AA24*V24/$AB24,0)</f>
        <v>158.32626188734454</v>
      </c>
      <c r="AF24" s="131">
        <f t="shared" ref="AF24" si="24">IFERROR($AA24*W24/$AB24,0)</f>
        <v>33.972201901975126</v>
      </c>
      <c r="AG24" s="131">
        <f t="shared" ref="AG24" si="25">IFERROR($AA24*Y24/$AB24,0)</f>
        <v>2.0541331382589614</v>
      </c>
      <c r="AH24" s="132">
        <f t="shared" ref="AH24" si="26">IFERROR($AA24*Z24/$AB24,0)</f>
        <v>21.647403072421362</v>
      </c>
      <c r="AI24" s="133"/>
    </row>
    <row r="25" spans="1:35" s="22" customFormat="1" ht="11.25" customHeight="1" x14ac:dyDescent="0.2">
      <c r="A25" s="229"/>
      <c r="B25" s="230"/>
      <c r="C25" s="231"/>
      <c r="D25" s="231"/>
      <c r="E25" s="231"/>
      <c r="F25" s="231"/>
      <c r="G25" s="231"/>
      <c r="H25" s="231"/>
      <c r="I25" s="208"/>
      <c r="J25" s="211"/>
      <c r="K25" s="212"/>
      <c r="L25" s="212"/>
      <c r="M25" s="213"/>
      <c r="N25" s="213"/>
      <c r="O25" s="213"/>
      <c r="P25" s="213"/>
      <c r="Q25" s="143"/>
      <c r="R25" s="143"/>
      <c r="S25" s="143"/>
      <c r="T25" s="143"/>
      <c r="U25" s="143"/>
      <c r="V25" s="118"/>
      <c r="W25" s="118"/>
      <c r="X25" s="118"/>
      <c r="Y25" s="118"/>
      <c r="Z25" s="118"/>
      <c r="AA25" s="118"/>
      <c r="AB25" s="118"/>
      <c r="AC25" s="120"/>
      <c r="AD25" s="118"/>
      <c r="AE25" s="127"/>
      <c r="AF25" s="127"/>
      <c r="AG25" s="127"/>
      <c r="AH25" s="127"/>
      <c r="AI25" s="133"/>
    </row>
    <row r="26" spans="1:35" s="22" customFormat="1" ht="22.5" customHeight="1" x14ac:dyDescent="0.2">
      <c r="A26" s="229"/>
      <c r="B26" s="230"/>
      <c r="C26" s="231"/>
      <c r="D26" s="231"/>
      <c r="E26" s="231"/>
      <c r="F26" s="231"/>
      <c r="G26" s="231"/>
      <c r="H26" s="231"/>
      <c r="I26" s="208"/>
      <c r="J26" s="211"/>
      <c r="K26" s="212"/>
      <c r="L26" s="212"/>
      <c r="M26" s="213"/>
      <c r="N26" s="213"/>
      <c r="O26" s="213"/>
      <c r="P26" s="213"/>
      <c r="Q26" s="143"/>
      <c r="R26" s="143"/>
      <c r="S26" s="143"/>
      <c r="T26" s="143"/>
      <c r="U26" s="143"/>
      <c r="V26" s="118"/>
      <c r="W26" s="118"/>
      <c r="X26" s="118"/>
      <c r="Y26" s="118"/>
      <c r="Z26" s="118"/>
      <c r="AA26" s="118"/>
      <c r="AB26" s="118"/>
      <c r="AC26" s="120"/>
      <c r="AD26" s="118"/>
      <c r="AE26" s="127"/>
      <c r="AF26" s="127"/>
      <c r="AG26" s="127"/>
      <c r="AH26" s="127"/>
      <c r="AI26" s="133"/>
    </row>
    <row r="27" spans="1:35" s="22" customFormat="1" ht="22.5" customHeight="1" x14ac:dyDescent="0.2">
      <c r="A27" s="229"/>
      <c r="B27" s="230"/>
      <c r="C27" s="231"/>
      <c r="D27" s="231"/>
      <c r="E27" s="231"/>
      <c r="F27" s="231"/>
      <c r="G27" s="231"/>
      <c r="H27" s="231"/>
      <c r="I27" s="208"/>
      <c r="J27" s="211"/>
      <c r="K27" s="212"/>
      <c r="L27" s="212"/>
      <c r="M27" s="213"/>
      <c r="N27" s="213"/>
      <c r="O27" s="213"/>
      <c r="P27" s="213"/>
      <c r="Q27" s="143"/>
      <c r="R27" s="143"/>
      <c r="S27" s="143"/>
      <c r="T27" s="143"/>
      <c r="U27" s="143"/>
      <c r="V27" s="118"/>
      <c r="W27" s="118"/>
      <c r="X27" s="118"/>
      <c r="Y27" s="118"/>
      <c r="Z27" s="118"/>
      <c r="AA27" s="118"/>
      <c r="AB27" s="118"/>
      <c r="AC27" s="120"/>
      <c r="AD27" s="118"/>
      <c r="AE27" s="127"/>
      <c r="AF27" s="127"/>
      <c r="AG27" s="127"/>
      <c r="AH27" s="127"/>
      <c r="AI27" s="133"/>
    </row>
    <row r="28" spans="1:35" s="22" customFormat="1" ht="22.5" customHeight="1" x14ac:dyDescent="0.2">
      <c r="A28" s="229"/>
      <c r="B28" s="230"/>
      <c r="C28" s="231"/>
      <c r="D28" s="231"/>
      <c r="E28" s="231"/>
      <c r="F28" s="231"/>
      <c r="G28" s="231"/>
      <c r="H28" s="231"/>
      <c r="I28" s="208"/>
      <c r="J28" s="211"/>
      <c r="K28" s="212"/>
      <c r="L28" s="212"/>
      <c r="M28" s="213"/>
      <c r="N28" s="213"/>
      <c r="O28" s="213"/>
      <c r="P28" s="213"/>
      <c r="Q28" s="143"/>
      <c r="R28" s="143"/>
      <c r="S28" s="143"/>
      <c r="T28" s="143"/>
      <c r="U28" s="143"/>
      <c r="V28" s="118"/>
      <c r="W28" s="118"/>
      <c r="X28" s="118"/>
      <c r="Y28" s="118"/>
      <c r="Z28" s="118"/>
      <c r="AA28" s="118"/>
      <c r="AB28" s="118"/>
      <c r="AC28" s="120"/>
      <c r="AD28" s="118"/>
      <c r="AE28" s="127"/>
      <c r="AF28" s="127"/>
      <c r="AG28" s="127"/>
      <c r="AH28" s="127"/>
      <c r="AI28" s="133"/>
    </row>
    <row r="29" spans="1:35" s="22" customFormat="1" ht="22.5" customHeight="1" x14ac:dyDescent="0.2">
      <c r="A29" s="232"/>
      <c r="B29" s="233"/>
      <c r="C29" s="234"/>
      <c r="D29" s="234"/>
      <c r="E29" s="234"/>
      <c r="F29" s="234"/>
      <c r="G29" s="234"/>
      <c r="H29" s="234"/>
      <c r="I29" s="194"/>
      <c r="J29" s="194"/>
      <c r="K29" s="194"/>
      <c r="L29" s="194"/>
      <c r="M29" s="194"/>
      <c r="N29" s="194"/>
      <c r="O29" s="194"/>
      <c r="P29" s="194"/>
      <c r="Q29" s="2"/>
      <c r="R29" s="2"/>
      <c r="S29" s="2"/>
      <c r="T29" s="2"/>
      <c r="U29" s="2"/>
      <c r="AA29" s="4"/>
      <c r="AC29" s="37"/>
    </row>
    <row r="30" spans="1:35" s="22" customFormat="1" ht="22.5" customHeight="1" x14ac:dyDescent="0.2">
      <c r="A30" s="232"/>
      <c r="B30" s="233"/>
      <c r="C30" s="234"/>
      <c r="D30" s="234"/>
      <c r="E30" s="234"/>
      <c r="F30" s="234"/>
      <c r="G30" s="234"/>
      <c r="H30" s="234"/>
      <c r="I30" s="194"/>
      <c r="J30" s="194"/>
      <c r="K30" s="194"/>
      <c r="L30" s="194"/>
      <c r="M30" s="194"/>
      <c r="N30" s="194"/>
      <c r="O30" s="194"/>
      <c r="P30" s="194"/>
      <c r="Q30" s="2"/>
      <c r="R30" s="2"/>
      <c r="S30" s="2"/>
      <c r="T30" s="2"/>
      <c r="U30" s="2"/>
      <c r="AA30" s="4"/>
      <c r="AC30" s="37"/>
    </row>
    <row r="31" spans="1:35" s="22" customFormat="1" ht="22.5" customHeight="1" x14ac:dyDescent="0.2">
      <c r="A31" s="232"/>
      <c r="B31" s="233"/>
      <c r="C31" s="234"/>
      <c r="D31" s="234"/>
      <c r="E31" s="234"/>
      <c r="F31" s="234"/>
      <c r="G31" s="234"/>
      <c r="H31" s="234"/>
      <c r="I31" s="194"/>
      <c r="J31" s="194"/>
      <c r="K31" s="194"/>
      <c r="L31" s="194"/>
      <c r="M31" s="194"/>
      <c r="N31" s="194"/>
      <c r="O31" s="194"/>
      <c r="P31" s="194"/>
      <c r="Q31" s="2"/>
      <c r="R31" s="2"/>
      <c r="S31" s="2"/>
      <c r="T31" s="2"/>
      <c r="U31" s="2"/>
      <c r="AA31" s="4"/>
      <c r="AC31" s="37"/>
    </row>
    <row r="32" spans="1:35" s="22" customFormat="1" ht="22.5" customHeight="1" x14ac:dyDescent="0.2">
      <c r="A32" s="229"/>
      <c r="B32" s="230"/>
      <c r="C32" s="231"/>
      <c r="D32" s="231"/>
      <c r="E32" s="231"/>
      <c r="F32" s="231"/>
      <c r="G32" s="231"/>
      <c r="H32" s="231"/>
      <c r="I32" s="208"/>
      <c r="J32" s="211"/>
      <c r="K32" s="212"/>
      <c r="L32" s="212"/>
      <c r="M32" s="213"/>
      <c r="N32" s="213"/>
      <c r="O32" s="213"/>
      <c r="P32" s="213"/>
      <c r="Q32" s="143"/>
      <c r="R32" s="143"/>
      <c r="S32" s="143"/>
      <c r="T32" s="143"/>
      <c r="U32" s="143"/>
      <c r="V32" s="118"/>
      <c r="W32" s="118"/>
      <c r="X32" s="118"/>
      <c r="Y32" s="118"/>
      <c r="Z32" s="118"/>
      <c r="AA32" s="118"/>
      <c r="AB32" s="118"/>
      <c r="AC32" s="120"/>
      <c r="AD32" s="118"/>
      <c r="AE32" s="127"/>
      <c r="AF32" s="127"/>
      <c r="AG32" s="127"/>
      <c r="AH32" s="127"/>
      <c r="AI32" s="133"/>
    </row>
    <row r="33" spans="1:35" s="22" customFormat="1" ht="22.5" customHeight="1" x14ac:dyDescent="0.2">
      <c r="A33" s="232"/>
      <c r="B33" s="233"/>
      <c r="C33" s="234"/>
      <c r="D33" s="234"/>
      <c r="E33" s="234"/>
      <c r="F33" s="234"/>
      <c r="G33" s="234"/>
      <c r="H33" s="234"/>
      <c r="I33" s="194"/>
      <c r="J33" s="194"/>
      <c r="K33" s="194"/>
      <c r="L33" s="194"/>
      <c r="M33" s="194"/>
      <c r="N33" s="194"/>
      <c r="O33" s="194"/>
      <c r="P33" s="194"/>
      <c r="Q33" s="2"/>
      <c r="R33" s="2"/>
      <c r="S33" s="2"/>
      <c r="T33" s="2"/>
      <c r="U33" s="2"/>
      <c r="AA33" s="4"/>
      <c r="AC33" s="37"/>
    </row>
    <row r="34" spans="1:35" s="22" customFormat="1" ht="22.5" customHeight="1" x14ac:dyDescent="0.2">
      <c r="A34" s="232"/>
      <c r="B34" s="233"/>
      <c r="C34" s="234"/>
      <c r="D34" s="234"/>
      <c r="E34" s="234"/>
      <c r="F34" s="234"/>
      <c r="G34" s="234"/>
      <c r="H34" s="234"/>
      <c r="I34" s="194"/>
      <c r="J34" s="194"/>
      <c r="K34" s="194"/>
      <c r="L34" s="194"/>
      <c r="M34" s="194"/>
      <c r="N34" s="194"/>
      <c r="O34" s="194"/>
      <c r="P34" s="194"/>
      <c r="Q34" s="2"/>
      <c r="R34" s="2"/>
      <c r="S34" s="2"/>
      <c r="T34" s="2"/>
      <c r="U34" s="2"/>
      <c r="AA34" s="4"/>
      <c r="AC34" s="37"/>
    </row>
    <row r="35" spans="1:35" s="22" customFormat="1" ht="22.5" customHeight="1" x14ac:dyDescent="0.2">
      <c r="A35" s="232"/>
      <c r="B35" s="233"/>
      <c r="C35" s="234"/>
      <c r="D35" s="234"/>
      <c r="E35" s="234"/>
      <c r="F35" s="234"/>
      <c r="G35" s="234"/>
      <c r="H35" s="234"/>
      <c r="I35" s="194"/>
      <c r="J35" s="194"/>
      <c r="K35" s="194"/>
      <c r="L35" s="194"/>
      <c r="M35" s="194"/>
      <c r="N35" s="194"/>
      <c r="O35" s="194"/>
      <c r="P35" s="194"/>
      <c r="Q35" s="2"/>
      <c r="R35" s="2"/>
      <c r="S35" s="2"/>
      <c r="T35" s="2"/>
      <c r="U35" s="2"/>
      <c r="AA35" s="4"/>
      <c r="AC35" s="37"/>
    </row>
    <row r="36" spans="1:35" s="22" customFormat="1" ht="22.5" customHeight="1" x14ac:dyDescent="0.2">
      <c r="A36" s="229"/>
      <c r="B36" s="230"/>
      <c r="C36" s="231"/>
      <c r="D36" s="231"/>
      <c r="E36" s="231"/>
      <c r="F36" s="231"/>
      <c r="G36" s="231"/>
      <c r="H36" s="231"/>
      <c r="I36" s="208"/>
      <c r="J36" s="211"/>
      <c r="K36" s="212"/>
      <c r="L36" s="212"/>
      <c r="M36" s="213"/>
      <c r="N36" s="213"/>
      <c r="O36" s="213"/>
      <c r="P36" s="213"/>
      <c r="Q36" s="143"/>
      <c r="R36" s="143"/>
      <c r="S36" s="143"/>
      <c r="T36" s="143"/>
      <c r="U36" s="143"/>
      <c r="V36" s="118"/>
      <c r="W36" s="118"/>
      <c r="X36" s="118"/>
      <c r="Y36" s="118"/>
      <c r="Z36" s="118"/>
      <c r="AA36" s="118"/>
      <c r="AB36" s="118"/>
      <c r="AC36" s="120"/>
      <c r="AD36" s="118"/>
      <c r="AE36" s="127"/>
      <c r="AF36" s="127"/>
      <c r="AG36" s="127"/>
      <c r="AH36" s="127"/>
      <c r="AI36" s="133"/>
    </row>
    <row r="37" spans="1:35" s="22" customFormat="1" ht="22.5" customHeight="1" x14ac:dyDescent="0.2">
      <c r="A37" s="229"/>
      <c r="B37" s="230"/>
      <c r="C37" s="231"/>
      <c r="D37" s="231"/>
      <c r="E37" s="231"/>
      <c r="F37" s="231"/>
      <c r="G37" s="231"/>
      <c r="H37" s="231"/>
      <c r="I37" s="208"/>
      <c r="J37" s="211"/>
      <c r="K37" s="212"/>
      <c r="L37" s="212"/>
      <c r="M37" s="213"/>
      <c r="N37" s="213"/>
      <c r="O37" s="213"/>
      <c r="P37" s="213"/>
      <c r="Q37" s="143"/>
      <c r="R37" s="143"/>
      <c r="S37" s="143"/>
      <c r="T37" s="143"/>
      <c r="U37" s="143"/>
      <c r="V37" s="118"/>
      <c r="W37" s="118"/>
      <c r="X37" s="118"/>
      <c r="Y37" s="118"/>
      <c r="Z37" s="118"/>
      <c r="AA37" s="118"/>
      <c r="AB37" s="118"/>
      <c r="AC37" s="120"/>
      <c r="AD37" s="118"/>
      <c r="AE37" s="127"/>
      <c r="AF37" s="127"/>
      <c r="AG37" s="127"/>
      <c r="AH37" s="127"/>
      <c r="AI37" s="133"/>
    </row>
    <row r="38" spans="1:35" s="22" customFormat="1" ht="22.5" customHeight="1" x14ac:dyDescent="0.2">
      <c r="A38" s="229"/>
      <c r="B38" s="230"/>
      <c r="C38" s="231"/>
      <c r="D38" s="231"/>
      <c r="E38" s="231"/>
      <c r="F38" s="231"/>
      <c r="G38" s="231"/>
      <c r="H38" s="231"/>
      <c r="I38" s="208"/>
      <c r="J38" s="211"/>
      <c r="K38" s="212"/>
      <c r="L38" s="212"/>
      <c r="M38" s="213"/>
      <c r="N38" s="213"/>
      <c r="O38" s="213"/>
      <c r="P38" s="213"/>
      <c r="Q38" s="143"/>
      <c r="R38" s="143"/>
      <c r="S38" s="143"/>
      <c r="T38" s="143"/>
      <c r="U38" s="143"/>
      <c r="V38" s="118"/>
      <c r="W38" s="118"/>
      <c r="X38" s="118"/>
      <c r="Y38" s="118"/>
      <c r="Z38" s="118"/>
      <c r="AA38" s="118"/>
      <c r="AB38" s="118"/>
      <c r="AC38" s="120"/>
      <c r="AD38" s="118"/>
      <c r="AE38" s="127"/>
      <c r="AF38" s="127"/>
      <c r="AG38" s="127"/>
      <c r="AH38" s="127"/>
      <c r="AI38" s="133"/>
    </row>
    <row r="39" spans="1:35" s="22" customFormat="1" ht="10.5" customHeight="1" x14ac:dyDescent="0.2">
      <c r="A39" s="232"/>
      <c r="B39" s="233"/>
      <c r="C39" s="234"/>
      <c r="D39" s="234"/>
      <c r="E39" s="234"/>
      <c r="F39" s="234"/>
      <c r="G39" s="234"/>
      <c r="H39" s="234"/>
      <c r="I39" s="194"/>
      <c r="J39" s="194"/>
      <c r="K39" s="194"/>
      <c r="L39" s="194"/>
      <c r="M39" s="194"/>
      <c r="N39" s="194"/>
      <c r="O39" s="194"/>
      <c r="P39" s="194"/>
      <c r="Q39" s="2"/>
      <c r="R39" s="2"/>
      <c r="S39" s="2"/>
      <c r="T39" s="2"/>
      <c r="U39" s="2"/>
      <c r="AA39" s="4"/>
      <c r="AC39" s="37"/>
    </row>
    <row r="40" spans="1:35" s="293" customFormat="1" ht="34.5" customHeight="1" thickBot="1" x14ac:dyDescent="0.25">
      <c r="A40" s="418" t="s">
        <v>126</v>
      </c>
      <c r="B40" s="418"/>
      <c r="C40" s="418"/>
      <c r="D40" s="418"/>
      <c r="E40" s="418"/>
      <c r="F40" s="418"/>
      <c r="G40" s="418"/>
      <c r="H40" s="418"/>
      <c r="I40" s="291"/>
      <c r="J40" s="291"/>
      <c r="K40" s="291"/>
      <c r="L40" s="291"/>
      <c r="M40" s="291"/>
      <c r="N40" s="291"/>
      <c r="O40" s="291"/>
      <c r="P40" s="291"/>
      <c r="AC40" s="294"/>
    </row>
    <row r="41" spans="1:35" s="4" customFormat="1" ht="52.5" customHeight="1" thickBot="1" x14ac:dyDescent="0.25">
      <c r="A41" s="408">
        <f>P4</f>
        <v>2018</v>
      </c>
      <c r="B41" s="153" t="s">
        <v>74</v>
      </c>
      <c r="C41" s="297" t="str">
        <f t="shared" ref="C41:H41" si="27">C7</f>
        <v>Recherche scientifique</v>
      </c>
      <c r="D41" s="298" t="str">
        <f t="shared" si="27"/>
        <v>Service public (Hors marine)</v>
      </c>
      <c r="E41" s="299" t="str">
        <f t="shared" si="27"/>
        <v>Marine</v>
      </c>
      <c r="F41" s="300" t="str">
        <f t="shared" si="27"/>
        <v>Partenariats public-privé. Affrètements</v>
      </c>
      <c r="G41" s="301" t="str">
        <f t="shared" si="27"/>
        <v>Arrêts Techniques et Missions d'essais techniques</v>
      </c>
      <c r="H41" s="302" t="str">
        <f t="shared" si="27"/>
        <v>Désarmement</v>
      </c>
      <c r="I41" s="194"/>
      <c r="J41" s="194"/>
      <c r="K41" s="201"/>
      <c r="L41" s="201"/>
      <c r="M41" s="201"/>
      <c r="N41" s="201"/>
      <c r="O41" s="201"/>
      <c r="P41" s="201"/>
    </row>
    <row r="42" spans="1:35" s="21" customFormat="1" ht="26.25" customHeight="1" x14ac:dyDescent="0.2">
      <c r="A42" s="409"/>
      <c r="B42" s="312" t="s">
        <v>53</v>
      </c>
      <c r="C42" s="295">
        <f>C15</f>
        <v>613.52955892241357</v>
      </c>
      <c r="D42" s="295">
        <f t="shared" ref="D42:H42" si="28">D15</f>
        <v>152.5609756097561</v>
      </c>
      <c r="E42" s="295">
        <f t="shared" si="28"/>
        <v>137</v>
      </c>
      <c r="F42" s="295">
        <f t="shared" si="28"/>
        <v>7.4842105263157892</v>
      </c>
      <c r="G42" s="295">
        <f t="shared" si="28"/>
        <v>185.42525494151448</v>
      </c>
      <c r="H42" s="296">
        <f t="shared" si="28"/>
        <v>609</v>
      </c>
      <c r="I42" s="208"/>
      <c r="J42" s="194"/>
      <c r="K42" s="235"/>
      <c r="L42" s="235"/>
      <c r="M42" s="235"/>
      <c r="N42" s="235"/>
      <c r="O42" s="235"/>
      <c r="P42" s="235"/>
    </row>
    <row r="43" spans="1:35" s="22" customFormat="1" ht="26.25" customHeight="1" x14ac:dyDescent="0.2">
      <c r="A43" s="409"/>
      <c r="B43" s="313" t="s">
        <v>27</v>
      </c>
      <c r="C43" s="154">
        <f>C24</f>
        <v>1168.2190258738142</v>
      </c>
      <c r="D43" s="154">
        <f t="shared" ref="D43:H43" si="29">D24</f>
        <v>239.57348176767385</v>
      </c>
      <c r="E43" s="154">
        <f t="shared" si="29"/>
        <v>0</v>
      </c>
      <c r="F43" s="154">
        <f t="shared" si="29"/>
        <v>14.654812834224598</v>
      </c>
      <c r="G43" s="154">
        <f t="shared" si="29"/>
        <v>160.55267952428721</v>
      </c>
      <c r="H43" s="155">
        <f t="shared" si="29"/>
        <v>972</v>
      </c>
      <c r="I43" s="208"/>
      <c r="J43" s="194"/>
      <c r="K43" s="236"/>
      <c r="L43" s="236"/>
      <c r="M43" s="236"/>
      <c r="N43" s="236"/>
      <c r="O43" s="236"/>
      <c r="P43" s="236"/>
    </row>
    <row r="44" spans="1:35" s="22" customFormat="1" ht="26.25" customHeight="1" thickBot="1" x14ac:dyDescent="0.25">
      <c r="A44" s="410"/>
      <c r="B44" s="314" t="s">
        <v>127</v>
      </c>
      <c r="C44" s="156">
        <f>SUM(C42:C43)</f>
        <v>1781.7485847962278</v>
      </c>
      <c r="D44" s="156">
        <f t="shared" ref="D44:H44" si="30">SUM(D42:D43)</f>
        <v>392.13445737742995</v>
      </c>
      <c r="E44" s="156">
        <f t="shared" si="30"/>
        <v>137</v>
      </c>
      <c r="F44" s="156">
        <f t="shared" si="30"/>
        <v>22.139023360540389</v>
      </c>
      <c r="G44" s="156">
        <f t="shared" si="30"/>
        <v>345.9779344658017</v>
      </c>
      <c r="H44" s="157">
        <f t="shared" si="30"/>
        <v>1581</v>
      </c>
      <c r="I44" s="237"/>
      <c r="J44" s="193"/>
      <c r="K44" s="236"/>
      <c r="L44" s="236"/>
      <c r="M44" s="236"/>
      <c r="N44" s="236"/>
      <c r="O44" s="236"/>
      <c r="P44" s="236"/>
    </row>
    <row r="45" spans="1:35" x14ac:dyDescent="0.2">
      <c r="K45" s="3"/>
      <c r="L45" s="3"/>
      <c r="M45" s="3"/>
      <c r="N45" s="3"/>
      <c r="O45" s="3"/>
      <c r="P45" s="3"/>
      <c r="Q45" s="3"/>
      <c r="R45" s="3"/>
      <c r="S45" s="3"/>
      <c r="T45" s="3"/>
      <c r="U45" s="3"/>
      <c r="AC45" s="3"/>
    </row>
    <row r="46" spans="1:35" x14ac:dyDescent="0.2">
      <c r="K46" s="3"/>
      <c r="L46" s="3"/>
      <c r="M46" s="3"/>
      <c r="N46" s="3"/>
      <c r="O46" s="3"/>
      <c r="P46" s="3"/>
      <c r="Q46" s="3"/>
      <c r="R46" s="3"/>
      <c r="S46" s="3"/>
      <c r="T46" s="3"/>
      <c r="U46" s="3"/>
      <c r="AC46" s="3"/>
    </row>
  </sheetData>
  <mergeCells count="50">
    <mergeCell ref="W7:W8"/>
    <mergeCell ref="N24:O24"/>
    <mergeCell ref="O7:P7"/>
    <mergeCell ref="O8:P8"/>
    <mergeCell ref="O9:P9"/>
    <mergeCell ref="O10:P10"/>
    <mergeCell ref="AE6:AH6"/>
    <mergeCell ref="N17:O17"/>
    <mergeCell ref="N18:O18"/>
    <mergeCell ref="K7:N7"/>
    <mergeCell ref="N14:O14"/>
    <mergeCell ref="AD7:AD8"/>
    <mergeCell ref="AE7:AE8"/>
    <mergeCell ref="AF7:AF8"/>
    <mergeCell ref="AG7:AG8"/>
    <mergeCell ref="AH7:AH8"/>
    <mergeCell ref="X7:X8"/>
    <mergeCell ref="Y7:Y8"/>
    <mergeCell ref="Z7:Z8"/>
    <mergeCell ref="AA7:AA8"/>
    <mergeCell ref="AB7:AB8"/>
    <mergeCell ref="V7:V8"/>
    <mergeCell ref="A2:P2"/>
    <mergeCell ref="N19:O19"/>
    <mergeCell ref="N20:O20"/>
    <mergeCell ref="N21:O21"/>
    <mergeCell ref="N22:O22"/>
    <mergeCell ref="F7:F8"/>
    <mergeCell ref="A9:A24"/>
    <mergeCell ref="A7:A8"/>
    <mergeCell ref="G7:G8"/>
    <mergeCell ref="H7:H8"/>
    <mergeCell ref="B7:B8"/>
    <mergeCell ref="C7:C8"/>
    <mergeCell ref="D7:D8"/>
    <mergeCell ref="E7:E8"/>
    <mergeCell ref="A4:B4"/>
    <mergeCell ref="C4:L4"/>
    <mergeCell ref="A41:A44"/>
    <mergeCell ref="A3:D3"/>
    <mergeCell ref="J13:J24"/>
    <mergeCell ref="N15:O15"/>
    <mergeCell ref="N16:O16"/>
    <mergeCell ref="A40:H40"/>
    <mergeCell ref="K8:N8"/>
    <mergeCell ref="K9:N9"/>
    <mergeCell ref="K10:N10"/>
    <mergeCell ref="N13:O13"/>
    <mergeCell ref="N23:O23"/>
    <mergeCell ref="J7:J10"/>
  </mergeCells>
  <pageMargins left="0.2" right="0.98" top="0.26" bottom="0.21" header="0.19" footer="0.17"/>
  <pageSetup paperSize="9" scale="56" orientation="landscape" r:id="rId1"/>
  <ignoredErrors>
    <ignoredError sqref="C15:G1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
  <sheetViews>
    <sheetView workbookViewId="0">
      <selection activeCell="D7" sqref="D7"/>
    </sheetView>
  </sheetViews>
  <sheetFormatPr baseColWidth="10" defaultRowHeight="12.75" x14ac:dyDescent="0.2"/>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2"/>
  <sheetViews>
    <sheetView zoomScale="80" zoomScaleNormal="80" workbookViewId="0"/>
  </sheetViews>
  <sheetFormatPr baseColWidth="10" defaultRowHeight="15" x14ac:dyDescent="0.2"/>
  <cols>
    <col min="1" max="1" width="7.140625" style="3" customWidth="1"/>
    <col min="2" max="2" width="22.140625" style="3" customWidth="1"/>
    <col min="3" max="3" width="15.7109375" style="27" customWidth="1"/>
    <col min="4" max="4" width="8.5703125" style="27" customWidth="1"/>
    <col min="5" max="5" width="7.140625" style="27" customWidth="1"/>
    <col min="6" max="6" width="17.140625" style="158" customWidth="1"/>
    <col min="7" max="7" width="24.28515625" style="158" customWidth="1"/>
    <col min="8" max="8" width="30" style="2" customWidth="1"/>
    <col min="9" max="9" width="7.140625" style="2" customWidth="1"/>
    <col min="10" max="10" width="22.140625" style="2" customWidth="1"/>
    <col min="11" max="12" width="24.28515625" style="2" customWidth="1"/>
    <col min="13" max="13" width="10" style="2" customWidth="1"/>
    <col min="14" max="14" width="14.28515625" style="2" customWidth="1"/>
    <col min="15" max="18" width="7.140625" style="2" hidden="1" customWidth="1"/>
    <col min="19" max="25" width="0" style="3" hidden="1" customWidth="1"/>
    <col min="26" max="26" width="13.7109375" style="38" hidden="1" customWidth="1"/>
    <col min="27" max="32" width="0" style="3" hidden="1" customWidth="1"/>
    <col min="33" max="33" width="11.42578125" style="3"/>
    <col min="34" max="34" width="10.7109375" style="3" customWidth="1"/>
    <col min="35" max="16384" width="11.42578125" style="3"/>
  </cols>
  <sheetData>
    <row r="1" spans="1:32" ht="11.25" customHeight="1" x14ac:dyDescent="0.2">
      <c r="A1" s="192"/>
      <c r="B1" s="192"/>
      <c r="C1" s="193"/>
      <c r="D1" s="193"/>
      <c r="E1" s="193"/>
      <c r="F1" s="270"/>
      <c r="G1" s="270"/>
      <c r="H1" s="194"/>
      <c r="I1" s="194"/>
      <c r="J1" s="194"/>
      <c r="K1" s="194"/>
      <c r="L1" s="194"/>
      <c r="M1" s="194"/>
      <c r="N1" s="194"/>
      <c r="O1" s="194"/>
      <c r="P1" s="194"/>
      <c r="Q1" s="194"/>
      <c r="R1" s="194"/>
      <c r="S1" s="192"/>
      <c r="T1" s="192"/>
      <c r="U1" s="192"/>
      <c r="V1" s="192"/>
      <c r="W1" s="192"/>
      <c r="X1" s="192"/>
      <c r="Y1" s="192"/>
    </row>
    <row r="2" spans="1:32" s="25" customFormat="1" ht="35.25" customHeight="1" x14ac:dyDescent="0.2">
      <c r="A2" s="430" t="str">
        <f>CONCATENATE('INDICATEURS BILAN DFO'!A2," : Suivi Marine")</f>
        <v>Programme des campagnes de la Flotte Océanographique Française : Suivi Marine</v>
      </c>
      <c r="B2" s="430"/>
      <c r="C2" s="430"/>
      <c r="D2" s="430"/>
      <c r="E2" s="430"/>
      <c r="F2" s="430"/>
      <c r="G2" s="430"/>
      <c r="H2" s="430"/>
      <c r="I2" s="430"/>
      <c r="J2" s="430"/>
      <c r="K2" s="430"/>
      <c r="L2" s="430"/>
      <c r="M2" s="430"/>
      <c r="N2" s="430"/>
      <c r="O2" s="289"/>
      <c r="P2" s="289"/>
      <c r="Q2" s="289"/>
      <c r="R2" s="289"/>
      <c r="S2" s="289"/>
      <c r="T2" s="289"/>
      <c r="U2" s="289"/>
      <c r="V2" s="289"/>
      <c r="W2" s="289"/>
      <c r="X2" s="289"/>
      <c r="Y2" s="289"/>
      <c r="Z2" s="35"/>
    </row>
    <row r="3" spans="1:32" s="23" customFormat="1" ht="27" customHeight="1" x14ac:dyDescent="0.2">
      <c r="A3" s="388" t="str">
        <f>IF('INDICATEURS BILAN DFO'!A3&lt;&gt;0,'INDICATEURS BILAN DFO'!A3,"")</f>
        <v/>
      </c>
      <c r="B3" s="388"/>
      <c r="C3" s="388"/>
      <c r="D3" s="388"/>
      <c r="E3" s="388"/>
      <c r="F3" s="267"/>
      <c r="G3" s="268"/>
      <c r="H3" s="196"/>
      <c r="I3" s="196"/>
      <c r="J3" s="196"/>
      <c r="K3" s="196"/>
      <c r="L3" s="196"/>
      <c r="M3" s="196"/>
      <c r="N3" s="196"/>
      <c r="O3" s="24"/>
      <c r="P3" s="24"/>
      <c r="Q3" s="24"/>
      <c r="R3" s="24"/>
      <c r="Z3" s="36"/>
    </row>
    <row r="4" spans="1:32" s="30" customFormat="1" ht="19.5" customHeight="1" x14ac:dyDescent="0.2">
      <c r="A4" s="376" t="s">
        <v>83</v>
      </c>
      <c r="B4" s="376"/>
      <c r="C4" s="371" t="str">
        <f>'INDICATEURS BILAN DFO'!C4:N4</f>
        <v>Calendrier DFO 2018-BILAN</v>
      </c>
      <c r="D4" s="371"/>
      <c r="E4" s="371"/>
      <c r="F4" s="372"/>
      <c r="G4" s="372"/>
      <c r="H4" s="372"/>
      <c r="I4" s="372"/>
      <c r="J4" s="372"/>
      <c r="K4" s="372"/>
      <c r="L4" s="197"/>
      <c r="M4" s="199" t="s">
        <v>113</v>
      </c>
      <c r="N4" s="200">
        <f>'INDICATEURS BILAN DFO'!Z4</f>
        <v>2018</v>
      </c>
      <c r="O4" s="150"/>
      <c r="P4" s="150"/>
      <c r="Q4" s="150"/>
      <c r="R4" s="150"/>
      <c r="S4" s="117"/>
      <c r="U4" s="40"/>
      <c r="V4" s="40"/>
      <c r="W4" s="40"/>
      <c r="X4" s="40"/>
      <c r="Y4" s="40"/>
      <c r="Z4" s="119"/>
      <c r="AA4" s="40"/>
      <c r="AB4" s="40"/>
      <c r="AC4" s="40"/>
      <c r="AD4" s="40"/>
      <c r="AE4" s="40"/>
      <c r="AF4" s="40"/>
    </row>
    <row r="5" spans="1:32" s="4" customFormat="1" ht="11.25" customHeight="1" x14ac:dyDescent="0.2">
      <c r="A5" s="201"/>
      <c r="B5" s="201"/>
      <c r="C5" s="201"/>
      <c r="D5" s="201"/>
      <c r="E5" s="201"/>
      <c r="F5" s="269"/>
      <c r="G5" s="269"/>
      <c r="H5" s="202"/>
      <c r="I5" s="202"/>
      <c r="J5" s="202"/>
      <c r="K5" s="202"/>
      <c r="L5" s="203"/>
      <c r="M5" s="204" t="s">
        <v>101</v>
      </c>
      <c r="N5" s="110">
        <f>'INDICATEURS BILAN DFO'!Z5</f>
        <v>365</v>
      </c>
      <c r="S5" s="118"/>
      <c r="T5" s="118"/>
      <c r="U5" s="118"/>
      <c r="V5" s="118"/>
      <c r="W5" s="118"/>
      <c r="X5" s="118"/>
      <c r="Y5" s="118"/>
      <c r="Z5" s="120"/>
      <c r="AA5" s="118"/>
      <c r="AB5" s="118"/>
      <c r="AC5" s="118"/>
      <c r="AD5" s="118"/>
      <c r="AE5" s="118"/>
      <c r="AF5" s="118"/>
    </row>
    <row r="6" spans="1:32" s="25" customFormat="1" ht="34.5" customHeight="1" thickBot="1" x14ac:dyDescent="0.45">
      <c r="A6" s="291" t="s">
        <v>136</v>
      </c>
      <c r="B6" s="266"/>
      <c r="C6" s="266"/>
      <c r="D6" s="266"/>
      <c r="E6" s="266"/>
      <c r="F6" s="266"/>
      <c r="G6" s="266"/>
      <c r="H6" s="266"/>
      <c r="I6" s="291" t="s">
        <v>135</v>
      </c>
      <c r="J6" s="266"/>
      <c r="K6" s="266"/>
      <c r="L6" s="266"/>
      <c r="M6" s="266"/>
      <c r="N6" s="266"/>
      <c r="O6" s="250"/>
      <c r="P6" s="250"/>
      <c r="Q6" s="250"/>
      <c r="R6" s="250"/>
      <c r="Z6" s="35"/>
      <c r="AB6" s="495" t="s">
        <v>99</v>
      </c>
      <c r="AC6" s="496"/>
      <c r="AD6" s="496"/>
      <c r="AE6" s="497"/>
    </row>
    <row r="7" spans="1:32" s="167" customFormat="1" ht="26.25" customHeight="1" x14ac:dyDescent="0.2">
      <c r="A7" s="498" t="s">
        <v>42</v>
      </c>
      <c r="B7" s="500" t="s">
        <v>41</v>
      </c>
      <c r="C7" s="502" t="s">
        <v>132</v>
      </c>
      <c r="D7" s="503"/>
      <c r="E7" s="475" t="s">
        <v>128</v>
      </c>
      <c r="F7" s="476"/>
      <c r="G7" s="523" t="s">
        <v>129</v>
      </c>
      <c r="H7" s="322"/>
      <c r="I7" s="498" t="s">
        <v>42</v>
      </c>
      <c r="J7" s="491" t="s">
        <v>41</v>
      </c>
      <c r="K7" s="493" t="s">
        <v>133</v>
      </c>
      <c r="L7" s="521" t="s">
        <v>128</v>
      </c>
      <c r="M7" s="506" t="s">
        <v>131</v>
      </c>
      <c r="N7" s="507"/>
      <c r="O7" s="164"/>
      <c r="P7" s="164"/>
      <c r="Q7" s="164"/>
      <c r="R7" s="164"/>
      <c r="S7" s="513" t="s">
        <v>25</v>
      </c>
      <c r="T7" s="513" t="s">
        <v>65</v>
      </c>
      <c r="U7" s="513" t="s">
        <v>69</v>
      </c>
      <c r="V7" s="513" t="s">
        <v>26</v>
      </c>
      <c r="W7" s="513" t="s">
        <v>66</v>
      </c>
      <c r="X7" s="512" t="s">
        <v>125</v>
      </c>
      <c r="Y7" s="513" t="s">
        <v>100</v>
      </c>
      <c r="Z7" s="165"/>
      <c r="AA7" s="514" t="s">
        <v>91</v>
      </c>
      <c r="AB7" s="515" t="s">
        <v>25</v>
      </c>
      <c r="AC7" s="517" t="s">
        <v>65</v>
      </c>
      <c r="AD7" s="517" t="s">
        <v>26</v>
      </c>
      <c r="AE7" s="510" t="s">
        <v>66</v>
      </c>
      <c r="AF7" s="166"/>
    </row>
    <row r="8" spans="1:32" s="167" customFormat="1" ht="26.25" customHeight="1" thickBot="1" x14ac:dyDescent="0.25">
      <c r="A8" s="499"/>
      <c r="B8" s="501"/>
      <c r="C8" s="504"/>
      <c r="D8" s="505"/>
      <c r="E8" s="477"/>
      <c r="F8" s="478"/>
      <c r="G8" s="524"/>
      <c r="H8" s="322"/>
      <c r="I8" s="525"/>
      <c r="J8" s="492"/>
      <c r="K8" s="494"/>
      <c r="L8" s="522"/>
      <c r="M8" s="508"/>
      <c r="N8" s="509"/>
      <c r="O8" s="164"/>
      <c r="P8" s="164"/>
      <c r="Q8" s="164"/>
      <c r="R8" s="164"/>
      <c r="S8" s="513"/>
      <c r="T8" s="513"/>
      <c r="U8" s="513"/>
      <c r="V8" s="513"/>
      <c r="W8" s="513"/>
      <c r="X8" s="512"/>
      <c r="Y8" s="513"/>
      <c r="Z8" s="168"/>
      <c r="AA8" s="514"/>
      <c r="AB8" s="516"/>
      <c r="AC8" s="518"/>
      <c r="AD8" s="518"/>
      <c r="AE8" s="511"/>
    </row>
    <row r="9" spans="1:32" s="167" customFormat="1" ht="26.25" customHeight="1" thickBot="1" x14ac:dyDescent="0.25">
      <c r="A9" s="487">
        <f>N4</f>
        <v>2018</v>
      </c>
      <c r="B9" s="316" t="str">
        <f>'INDICATEURS BILAN DFO'!B9</f>
        <v xml:space="preserve">Pourquoi pas ? </v>
      </c>
      <c r="C9" s="519">
        <f>'INDICATEURS BILAN DFO'!M9</f>
        <v>84</v>
      </c>
      <c r="D9" s="520"/>
      <c r="E9" s="479">
        <v>1</v>
      </c>
      <c r="F9" s="480"/>
      <c r="G9" s="252">
        <f>ROUND(C9/E9,2)</f>
        <v>84</v>
      </c>
      <c r="H9" s="253"/>
      <c r="I9" s="490">
        <f>N4</f>
        <v>2018</v>
      </c>
      <c r="J9" s="320" t="s">
        <v>130</v>
      </c>
      <c r="K9" s="254">
        <f>'INDICATEURS BILAN DFO'!M12</f>
        <v>0</v>
      </c>
      <c r="L9" s="255">
        <v>1</v>
      </c>
      <c r="M9" s="471">
        <f>ROUND(K9/L9,2)</f>
        <v>0</v>
      </c>
      <c r="N9" s="472"/>
      <c r="O9" s="164"/>
      <c r="P9" s="164"/>
      <c r="Q9" s="164"/>
      <c r="R9" s="164"/>
      <c r="S9" s="167">
        <f>'INDICATEURS BILAN DFO'!C9+'INDICATEURS BILAN DFO'!D9+'INDICATEURS BILAN DFO'!F9+'INDICATEURS BILAN DFO'!G9+'INDICATEURS BILAN DFO'!I9+'INDICATEURS BILAN DFO'!J9+'INDICATEURS BILAN DFO'!K9+'INDICATEURS BILAN DFO'!L9</f>
        <v>107</v>
      </c>
      <c r="T9" s="167">
        <f>'INDICATEURS BILAN DFO'!E9+'INDICATEURS BILAN DFO'!H9+'INDICATEURS BILAN DFO'!N9+'INDICATEURS BILAN DFO'!R9</f>
        <v>0</v>
      </c>
      <c r="U9" s="167">
        <f>'INDICATEURS BILAN DFO'!M9</f>
        <v>84</v>
      </c>
      <c r="V9" s="167">
        <f>'INDICATEURS BILAN DFO'!O9+'INDICATEURS BILAN DFO'!Q9</f>
        <v>0</v>
      </c>
      <c r="W9" s="167">
        <f>'INDICATEURS BILAN DFO'!S9+'INDICATEURS BILAN DFO'!X9+'INDICATEURS BILAN DFO'!Y9</f>
        <v>26</v>
      </c>
      <c r="X9" s="167">
        <f>'INDICATEURS BILAN DFO'!T9+'INDICATEURS BILAN DFO'!U9+'INDICATEURS BILAN DFO'!V9</f>
        <v>76</v>
      </c>
      <c r="Y9" s="167">
        <f>SUM(S9+T9+V9+W9)</f>
        <v>133</v>
      </c>
      <c r="Z9" s="168"/>
      <c r="AA9" s="167">
        <f>N5-X9</f>
        <v>289</v>
      </c>
      <c r="AB9" s="170">
        <f t="shared" ref="AB9:AC12" si="0">IFERROR($X9*S9/$Y9,0)</f>
        <v>61.142857142857146</v>
      </c>
      <c r="AC9" s="171">
        <f t="shared" si="0"/>
        <v>0</v>
      </c>
      <c r="AD9" s="171">
        <f t="shared" ref="AD9:AE12" si="1">IFERROR($X9*V9/$Y9,0)</f>
        <v>0</v>
      </c>
      <c r="AE9" s="172">
        <f t="shared" si="1"/>
        <v>14.857142857142858</v>
      </c>
    </row>
    <row r="10" spans="1:32" s="167" customFormat="1" ht="26.25" customHeight="1" thickBot="1" x14ac:dyDescent="0.25">
      <c r="A10" s="488"/>
      <c r="B10" s="317" t="str">
        <f>'INDICATEURS BILAN DFO'!B10</f>
        <v>L'Atalante</v>
      </c>
      <c r="C10" s="483">
        <f>'INDICATEURS BILAN DFO'!M10</f>
        <v>53</v>
      </c>
      <c r="D10" s="484"/>
      <c r="E10" s="481">
        <v>1.1000000000000001</v>
      </c>
      <c r="F10" s="482"/>
      <c r="G10" s="256">
        <f>ROUND(C10/E10,2)</f>
        <v>48.18</v>
      </c>
      <c r="H10" s="253"/>
      <c r="I10" s="489"/>
      <c r="J10" s="321" t="s">
        <v>53</v>
      </c>
      <c r="K10" s="257">
        <f>SUM(K9:K9)</f>
        <v>0</v>
      </c>
      <c r="L10" s="258">
        <f>SUM(L9:L9)</f>
        <v>1</v>
      </c>
      <c r="M10" s="473">
        <f>SUM(M9:M9)</f>
        <v>0</v>
      </c>
      <c r="N10" s="474"/>
      <c r="O10" s="164"/>
      <c r="P10" s="164"/>
      <c r="Q10" s="164"/>
      <c r="R10" s="164"/>
      <c r="S10" s="167">
        <f>'INDICATEURS BILAN DFO'!C10+'INDICATEURS BILAN DFO'!D10+'INDICATEURS BILAN DFO'!F10+'INDICATEURS BILAN DFO'!G10+'INDICATEURS BILAN DFO'!I10+'INDICATEURS BILAN DFO'!J10+'INDICATEURS BILAN DFO'!K10+'INDICATEURS BILAN DFO'!L10</f>
        <v>107</v>
      </c>
      <c r="T10" s="167">
        <f>'INDICATEURS BILAN DFO'!E10+'INDICATEURS BILAN DFO'!H10+'INDICATEURS BILAN DFO'!N10+'INDICATEURS BILAN DFO'!R10</f>
        <v>0</v>
      </c>
      <c r="U10" s="167">
        <f>'INDICATEURS BILAN DFO'!M10</f>
        <v>53</v>
      </c>
      <c r="V10" s="167">
        <f>'INDICATEURS BILAN DFO'!O10+'INDICATEURS BILAN DFO'!Q10</f>
        <v>6</v>
      </c>
      <c r="W10" s="167">
        <f>'INDICATEURS BILAN DFO'!S10+'INDICATEURS BILAN DFO'!X10+'INDICATEURS BILAN DFO'!Y10</f>
        <v>77</v>
      </c>
      <c r="X10" s="167">
        <f>'INDICATEURS BILAN DFO'!T10+'INDICATEURS BILAN DFO'!U10+'INDICATEURS BILAN DFO'!V10</f>
        <v>47</v>
      </c>
      <c r="Y10" s="167">
        <f t="shared" ref="Y10:Y12" si="2">SUM(S10+T10+V10+W10)</f>
        <v>190</v>
      </c>
      <c r="Z10" s="168"/>
      <c r="AA10" s="167">
        <f t="shared" ref="AA10:AA12" si="3">Y10-X10</f>
        <v>143</v>
      </c>
      <c r="AB10" s="173">
        <f t="shared" si="0"/>
        <v>26.46842105263158</v>
      </c>
      <c r="AC10" s="174">
        <f t="shared" si="0"/>
        <v>0</v>
      </c>
      <c r="AD10" s="174">
        <f t="shared" si="1"/>
        <v>1.4842105263157894</v>
      </c>
      <c r="AE10" s="175">
        <f t="shared" si="1"/>
        <v>19.047368421052632</v>
      </c>
      <c r="AF10" s="176"/>
    </row>
    <row r="11" spans="1:32" s="167" customFormat="1" ht="26.25" customHeight="1" thickBot="1" x14ac:dyDescent="0.25">
      <c r="A11" s="488"/>
      <c r="B11" s="318" t="str">
        <f>'INDICATEURS BILAN DFO'!B11</f>
        <v>Thalassa</v>
      </c>
      <c r="C11" s="485">
        <f>'INDICATEURS BILAN DFO'!M11</f>
        <v>0</v>
      </c>
      <c r="D11" s="486"/>
      <c r="E11" s="467">
        <v>1.48</v>
      </c>
      <c r="F11" s="468"/>
      <c r="G11" s="259">
        <f>ROUND(C11/E11,2)</f>
        <v>0</v>
      </c>
      <c r="H11" s="253"/>
      <c r="I11" s="260"/>
      <c r="J11" s="261"/>
      <c r="K11" s="261"/>
      <c r="L11" s="261"/>
      <c r="M11" s="261"/>
      <c r="N11" s="261"/>
      <c r="O11" s="164"/>
      <c r="P11" s="164"/>
      <c r="Q11" s="164"/>
      <c r="R11" s="164"/>
      <c r="S11" s="167">
        <f>'INDICATEURS BILAN DFO'!C11+'INDICATEURS BILAN DFO'!D11+'INDICATEURS BILAN DFO'!F11+'INDICATEURS BILAN DFO'!G11+'INDICATEURS BILAN DFO'!I11+'INDICATEURS BILAN DFO'!J11+'INDICATEURS BILAN DFO'!K11+'INDICATEURS BILAN DFO'!L11</f>
        <v>91</v>
      </c>
      <c r="T11" s="167">
        <f>'INDICATEURS BILAN DFO'!E11+'INDICATEURS BILAN DFO'!H11+'INDICATEURS BILAN DFO'!N11+'INDICATEURS BILAN DFO'!R11</f>
        <v>135</v>
      </c>
      <c r="U11" s="167">
        <f>'INDICATEURS BILAN DFO'!M11</f>
        <v>0</v>
      </c>
      <c r="V11" s="167">
        <f>'INDICATEURS BILAN DFO'!O11+'INDICATEURS BILAN DFO'!Q11</f>
        <v>0</v>
      </c>
      <c r="W11" s="167">
        <f>'INDICATEURS BILAN DFO'!S11+'INDICATEURS BILAN DFO'!X11+'INDICATEURS BILAN DFO'!Y11</f>
        <v>20</v>
      </c>
      <c r="X11" s="167">
        <f>'INDICATEURS BILAN DFO'!T11+'INDICATEURS BILAN DFO'!U11+'INDICATEURS BILAN DFO'!V11</f>
        <v>32</v>
      </c>
      <c r="Y11" s="167">
        <f t="shared" si="2"/>
        <v>246</v>
      </c>
      <c r="Z11" s="168"/>
      <c r="AA11" s="167">
        <f t="shared" si="3"/>
        <v>214</v>
      </c>
      <c r="AB11" s="173">
        <f t="shared" si="0"/>
        <v>11.83739837398374</v>
      </c>
      <c r="AC11" s="174">
        <f t="shared" si="0"/>
        <v>17.560975609756099</v>
      </c>
      <c r="AD11" s="174">
        <f t="shared" si="1"/>
        <v>0</v>
      </c>
      <c r="AE11" s="175">
        <f t="shared" si="1"/>
        <v>2.6016260162601625</v>
      </c>
    </row>
    <row r="12" spans="1:32" s="180" customFormat="1" ht="26.25" customHeight="1" thickBot="1" x14ac:dyDescent="0.25">
      <c r="A12" s="489"/>
      <c r="B12" s="319" t="s">
        <v>53</v>
      </c>
      <c r="C12" s="469">
        <f>SUM(C9:C11)</f>
        <v>137</v>
      </c>
      <c r="D12" s="470"/>
      <c r="E12" s="469">
        <f>SUM(F9:F11)</f>
        <v>0</v>
      </c>
      <c r="F12" s="470"/>
      <c r="G12" s="262">
        <f>SUM(G9:G11)</f>
        <v>132.18</v>
      </c>
      <c r="H12" s="253"/>
      <c r="I12" s="263"/>
      <c r="J12" s="264"/>
      <c r="K12" s="264"/>
      <c r="L12" s="265"/>
      <c r="M12" s="265"/>
      <c r="N12" s="264"/>
      <c r="O12" s="164"/>
      <c r="P12" s="164"/>
      <c r="Q12" s="164"/>
      <c r="R12" s="164"/>
      <c r="S12" s="167">
        <f>'INDICATEURS BILAN DFO'!C14+'INDICATEURS BILAN DFO'!D14+'INDICATEURS BILAN DFO'!F14+'INDICATEURS BILAN DFO'!G14+'INDICATEURS BILAN DFO'!I14+'INDICATEURS BILAN DFO'!J14+'INDICATEURS BILAN DFO'!K14+'INDICATEURS BILAN DFO'!L14</f>
        <v>426</v>
      </c>
      <c r="T12" s="167">
        <f>'INDICATEURS BILAN DFO'!E14+'INDICATEURS BILAN DFO'!H14+'INDICATEURS BILAN DFO'!N14+'INDICATEURS BILAN DFO'!R14</f>
        <v>135</v>
      </c>
      <c r="U12" s="167">
        <f>'INDICATEURS BILAN DFO'!M14</f>
        <v>137</v>
      </c>
      <c r="V12" s="167">
        <f>'INDICATEURS BILAN DFO'!O14+'INDICATEURS BILAN DFO'!Q14</f>
        <v>6</v>
      </c>
      <c r="W12" s="167">
        <f>'INDICATEURS BILAN DFO'!S14+'INDICATEURS BILAN DFO'!X14+'INDICATEURS BILAN DFO'!Y14</f>
        <v>138</v>
      </c>
      <c r="X12" s="167">
        <f>'INDICATEURS BILAN DFO'!T14+'INDICATEURS BILAN DFO'!U14+'INDICATEURS BILAN DFO'!V14</f>
        <v>254</v>
      </c>
      <c r="Y12" s="167">
        <f t="shared" si="2"/>
        <v>705</v>
      </c>
      <c r="Z12" s="168"/>
      <c r="AA12" s="167">
        <f t="shared" si="3"/>
        <v>451</v>
      </c>
      <c r="AB12" s="173">
        <f t="shared" si="0"/>
        <v>153.48085106382979</v>
      </c>
      <c r="AC12" s="174">
        <f t="shared" si="0"/>
        <v>48.638297872340424</v>
      </c>
      <c r="AD12" s="174">
        <f t="shared" si="1"/>
        <v>2.1617021276595745</v>
      </c>
      <c r="AE12" s="175">
        <f t="shared" si="1"/>
        <v>49.719148936170214</v>
      </c>
    </row>
    <row r="13" spans="1:32" s="185" customFormat="1" ht="11.25" customHeight="1" x14ac:dyDescent="0.2">
      <c r="A13" s="181"/>
      <c r="B13" s="182"/>
      <c r="C13" s="183"/>
      <c r="D13" s="183"/>
      <c r="E13" s="183"/>
      <c r="F13" s="184"/>
      <c r="G13" s="184"/>
      <c r="H13" s="169"/>
      <c r="I13" s="178"/>
      <c r="J13" s="179"/>
      <c r="K13" s="179"/>
      <c r="L13" s="177"/>
      <c r="M13" s="177"/>
      <c r="N13" s="177"/>
      <c r="O13" s="177"/>
      <c r="P13" s="177"/>
      <c r="Q13" s="177"/>
      <c r="R13" s="177"/>
      <c r="S13" s="167"/>
      <c r="T13" s="167"/>
      <c r="U13" s="167"/>
      <c r="V13" s="167"/>
      <c r="W13" s="167"/>
      <c r="X13" s="167"/>
      <c r="Y13" s="167"/>
      <c r="Z13" s="168"/>
      <c r="AA13" s="167"/>
      <c r="AB13" s="174"/>
      <c r="AC13" s="174"/>
      <c r="AD13" s="174"/>
      <c r="AE13" s="174"/>
    </row>
    <row r="14" spans="1:32" s="22" customFormat="1" ht="22.5" customHeight="1" x14ac:dyDescent="0.2">
      <c r="A14" s="138"/>
      <c r="B14" s="139"/>
      <c r="C14" s="140"/>
      <c r="D14" s="140"/>
      <c r="E14" s="140"/>
      <c r="F14" s="160"/>
      <c r="G14" s="160"/>
      <c r="H14" s="39"/>
      <c r="I14" s="141"/>
      <c r="J14" s="142"/>
      <c r="K14" s="142"/>
      <c r="L14" s="143"/>
      <c r="M14" s="143"/>
      <c r="N14" s="143"/>
      <c r="O14" s="143"/>
      <c r="P14" s="143"/>
      <c r="Q14" s="143"/>
      <c r="R14" s="143"/>
      <c r="S14" s="118"/>
      <c r="T14" s="118"/>
      <c r="U14" s="118"/>
      <c r="V14" s="118"/>
      <c r="W14" s="118"/>
      <c r="X14" s="118"/>
      <c r="Y14" s="118"/>
      <c r="Z14" s="120"/>
      <c r="AA14" s="118"/>
      <c r="AB14" s="127"/>
      <c r="AC14" s="127"/>
      <c r="AD14" s="127"/>
      <c r="AE14" s="127"/>
      <c r="AF14" s="133"/>
    </row>
    <row r="15" spans="1:32" s="22" customFormat="1" ht="22.5" customHeight="1" x14ac:dyDescent="0.2">
      <c r="F15" s="161"/>
      <c r="G15" s="161"/>
    </row>
    <row r="16" spans="1:32" s="22" customFormat="1" ht="22.5" customHeight="1" x14ac:dyDescent="0.2"/>
    <row r="17" spans="4:26" s="22" customFormat="1" ht="22.5" customHeight="1" x14ac:dyDescent="0.2"/>
    <row r="18" spans="4:26" s="22" customFormat="1" ht="22.5" customHeight="1" x14ac:dyDescent="0.2"/>
    <row r="19" spans="4:26" s="22" customFormat="1" ht="22.5" customHeight="1" x14ac:dyDescent="0.2"/>
    <row r="20" spans="4:26" s="22" customFormat="1" ht="22.5" customHeight="1" x14ac:dyDescent="0.2">
      <c r="F20" s="161"/>
      <c r="G20" s="161"/>
    </row>
    <row r="21" spans="4:26" s="22" customFormat="1" ht="22.5" customHeight="1" x14ac:dyDescent="0.2">
      <c r="F21" s="161"/>
      <c r="G21" s="161"/>
    </row>
    <row r="22" spans="4:26" s="22" customFormat="1" ht="22.5" customHeight="1" x14ac:dyDescent="0.2">
      <c r="F22" s="161"/>
      <c r="G22" s="161"/>
    </row>
    <row r="23" spans="4:26" s="22" customFormat="1" ht="22.5" customHeight="1" x14ac:dyDescent="0.2">
      <c r="F23" s="161"/>
      <c r="G23" s="161"/>
    </row>
    <row r="24" spans="4:26" s="22" customFormat="1" ht="22.5" customHeight="1" x14ac:dyDescent="0.2">
      <c r="F24" s="161"/>
      <c r="G24" s="161"/>
    </row>
    <row r="25" spans="4:26" s="22" customFormat="1" ht="10.5" customHeight="1" x14ac:dyDescent="0.2">
      <c r="F25" s="161"/>
      <c r="G25" s="161"/>
    </row>
    <row r="26" spans="4:26" s="149" customFormat="1" ht="24.95" customHeight="1" x14ac:dyDescent="0.2">
      <c r="D26" s="152"/>
      <c r="E26" s="152"/>
      <c r="F26" s="162"/>
      <c r="G26" s="162"/>
    </row>
    <row r="27" spans="4:26" s="4" customFormat="1" ht="77.25" customHeight="1" x14ac:dyDescent="0.2">
      <c r="F27" s="159"/>
      <c r="G27" s="159"/>
    </row>
    <row r="28" spans="4:26" s="21" customFormat="1" ht="24.75" customHeight="1" x14ac:dyDescent="0.2">
      <c r="F28" s="163"/>
      <c r="G28" s="163"/>
    </row>
    <row r="29" spans="4:26" s="22" customFormat="1" ht="24.75" customHeight="1" x14ac:dyDescent="0.2">
      <c r="F29" s="161"/>
      <c r="G29" s="161"/>
    </row>
    <row r="30" spans="4:26" s="22" customFormat="1" ht="24.75" customHeight="1" x14ac:dyDescent="0.2">
      <c r="F30" s="161"/>
      <c r="G30" s="161"/>
    </row>
    <row r="31" spans="4:26" x14ac:dyDescent="0.2">
      <c r="J31" s="3"/>
      <c r="K31" s="3"/>
      <c r="L31" s="3"/>
      <c r="M31" s="3"/>
      <c r="N31" s="3"/>
      <c r="O31" s="3"/>
      <c r="P31" s="3"/>
      <c r="Q31" s="3"/>
      <c r="R31" s="3"/>
      <c r="Z31" s="3"/>
    </row>
    <row r="32" spans="4:26" x14ac:dyDescent="0.2">
      <c r="J32" s="3"/>
      <c r="K32" s="3"/>
      <c r="L32" s="3"/>
      <c r="M32" s="3"/>
      <c r="N32" s="3"/>
      <c r="O32" s="3"/>
      <c r="P32" s="3"/>
      <c r="Q32" s="3"/>
      <c r="R32" s="3"/>
      <c r="Z32" s="3"/>
    </row>
  </sheetData>
  <mergeCells count="39">
    <mergeCell ref="C9:D9"/>
    <mergeCell ref="L7:L8"/>
    <mergeCell ref="V7:V8"/>
    <mergeCell ref="W7:W8"/>
    <mergeCell ref="G7:G8"/>
    <mergeCell ref="U7:U8"/>
    <mergeCell ref="I7:I8"/>
    <mergeCell ref="A4:B4"/>
    <mergeCell ref="C4:K4"/>
    <mergeCell ref="AB6:AE6"/>
    <mergeCell ref="A7:A8"/>
    <mergeCell ref="B7:B8"/>
    <mergeCell ref="C7:D8"/>
    <mergeCell ref="M7:N8"/>
    <mergeCell ref="AE7:AE8"/>
    <mergeCell ref="X7:X8"/>
    <mergeCell ref="Y7:Y8"/>
    <mergeCell ref="AA7:AA8"/>
    <mergeCell ref="AB7:AB8"/>
    <mergeCell ref="AC7:AC8"/>
    <mergeCell ref="AD7:AD8"/>
    <mergeCell ref="S7:S8"/>
    <mergeCell ref="T7:T8"/>
    <mergeCell ref="E11:F11"/>
    <mergeCell ref="E12:F12"/>
    <mergeCell ref="M9:N9"/>
    <mergeCell ref="M10:N10"/>
    <mergeCell ref="A2:N2"/>
    <mergeCell ref="A3:E3"/>
    <mergeCell ref="E7:F8"/>
    <mergeCell ref="E9:F9"/>
    <mergeCell ref="E10:F10"/>
    <mergeCell ref="C10:D10"/>
    <mergeCell ref="C11:D11"/>
    <mergeCell ref="C12:D12"/>
    <mergeCell ref="A9:A12"/>
    <mergeCell ref="I9:I10"/>
    <mergeCell ref="J7:J8"/>
    <mergeCell ref="K7:K8"/>
  </mergeCells>
  <pageMargins left="0.2" right="0.98" top="0.26" bottom="0.21" header="0.19" footer="0.17"/>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D45"/>
  <sheetViews>
    <sheetView zoomScale="80" zoomScaleNormal="80" workbookViewId="0"/>
  </sheetViews>
  <sheetFormatPr baseColWidth="10" defaultRowHeight="11.25" x14ac:dyDescent="0.2"/>
  <cols>
    <col min="1" max="1" width="7.140625" style="3" customWidth="1"/>
    <col min="2" max="3" width="12.140625" style="3" customWidth="1"/>
    <col min="4" max="10" width="12.140625" style="2" customWidth="1"/>
    <col min="11" max="11" width="7.140625" style="2" customWidth="1"/>
    <col min="12" max="19" width="12.140625" style="2" customWidth="1"/>
    <col min="20" max="20" width="13.5703125" style="2" customWidth="1"/>
    <col min="21" max="22" width="8.7109375" style="3" customWidth="1"/>
    <col min="23" max="23" width="15.7109375" style="3" customWidth="1"/>
    <col min="24" max="25" width="8.7109375" style="3" customWidth="1"/>
    <col min="26" max="26" width="15.7109375" style="3" customWidth="1"/>
    <col min="27" max="30" width="9.7109375" style="3" customWidth="1"/>
    <col min="31" max="16384" width="11.42578125" style="3"/>
  </cols>
  <sheetData>
    <row r="1" spans="1:30" x14ac:dyDescent="0.2">
      <c r="A1" s="192"/>
      <c r="B1" s="192"/>
      <c r="C1" s="192"/>
      <c r="D1" s="194"/>
      <c r="E1" s="194"/>
      <c r="F1" s="194"/>
      <c r="G1" s="194"/>
      <c r="H1" s="194"/>
      <c r="I1" s="194"/>
      <c r="J1" s="194"/>
      <c r="K1" s="194"/>
      <c r="L1" s="194"/>
      <c r="M1" s="194"/>
      <c r="N1" s="194"/>
      <c r="O1" s="194"/>
      <c r="P1" s="194"/>
      <c r="Q1" s="194"/>
      <c r="R1" s="194"/>
      <c r="S1" s="194"/>
      <c r="T1" s="194"/>
    </row>
    <row r="2" spans="1:30" s="25" customFormat="1" ht="35.25" customHeight="1" x14ac:dyDescent="0.2">
      <c r="A2" s="430" t="str">
        <f>CONCATENATE('INDICATEURS BILAN DFO'!A2," : Définitions, Régles de calculs et d'affectation")</f>
        <v>Programme des campagnes de la Flotte Océanographique Française : Définitions, Régles de calculs et d'affectation</v>
      </c>
      <c r="B2" s="430"/>
      <c r="C2" s="430"/>
      <c r="D2" s="430"/>
      <c r="E2" s="430"/>
      <c r="F2" s="430"/>
      <c r="G2" s="430"/>
      <c r="H2" s="430"/>
      <c r="I2" s="430"/>
      <c r="J2" s="430"/>
      <c r="K2" s="430"/>
      <c r="L2" s="430"/>
      <c r="M2" s="430"/>
      <c r="N2" s="430"/>
      <c r="O2" s="430"/>
      <c r="P2" s="430"/>
      <c r="Q2" s="430"/>
      <c r="R2" s="430"/>
      <c r="S2" s="430"/>
      <c r="T2" s="430"/>
      <c r="U2" s="186"/>
      <c r="V2" s="186"/>
      <c r="W2" s="186"/>
      <c r="X2" s="186"/>
      <c r="Y2" s="186"/>
      <c r="Z2" s="186"/>
    </row>
    <row r="3" spans="1:30" s="4" customFormat="1" ht="26.25" customHeight="1" x14ac:dyDescent="0.2">
      <c r="A3" s="201"/>
      <c r="B3" s="201"/>
      <c r="C3" s="201"/>
      <c r="D3" s="242"/>
      <c r="E3" s="242"/>
      <c r="F3" s="242"/>
      <c r="G3" s="201"/>
      <c r="H3" s="201"/>
      <c r="I3" s="202"/>
      <c r="J3" s="202"/>
      <c r="K3" s="202"/>
      <c r="L3" s="202"/>
      <c r="M3" s="202"/>
      <c r="N3" s="202"/>
      <c r="O3" s="202"/>
      <c r="P3" s="203"/>
      <c r="Q3" s="203"/>
      <c r="R3" s="201"/>
      <c r="S3" s="201"/>
      <c r="T3" s="201"/>
    </row>
    <row r="4" spans="1:30" s="31" customFormat="1" ht="34.5" customHeight="1" thickBot="1" x14ac:dyDescent="0.35">
      <c r="A4" s="323" t="s">
        <v>60</v>
      </c>
      <c r="B4" s="271"/>
      <c r="C4" s="271"/>
      <c r="D4" s="272"/>
      <c r="E4" s="272"/>
      <c r="F4" s="272"/>
      <c r="G4" s="273"/>
      <c r="H4" s="273"/>
      <c r="I4" s="273"/>
      <c r="J4" s="273"/>
      <c r="K4" s="273"/>
      <c r="L4" s="273"/>
      <c r="M4" s="273"/>
      <c r="N4" s="273"/>
      <c r="O4" s="273"/>
      <c r="P4" s="273"/>
      <c r="Q4" s="273"/>
      <c r="R4" s="273"/>
      <c r="S4" s="273"/>
      <c r="T4" s="273"/>
      <c r="AC4" s="32"/>
    </row>
    <row r="5" spans="1:30" s="20" customFormat="1" ht="22.5" customHeight="1" x14ac:dyDescent="0.2">
      <c r="A5" s="548" t="s">
        <v>58</v>
      </c>
      <c r="B5" s="362" t="s">
        <v>114</v>
      </c>
      <c r="C5" s="362"/>
      <c r="D5" s="363"/>
      <c r="E5" s="363"/>
      <c r="F5" s="363"/>
      <c r="G5" s="363"/>
      <c r="H5" s="363"/>
      <c r="I5" s="363"/>
      <c r="J5" s="363"/>
      <c r="K5" s="363"/>
      <c r="L5" s="363"/>
      <c r="M5" s="363"/>
      <c r="N5" s="363"/>
      <c r="O5" s="363"/>
      <c r="P5" s="363"/>
      <c r="Q5" s="363"/>
      <c r="R5" s="363"/>
      <c r="S5" s="363"/>
      <c r="T5" s="533"/>
      <c r="U5" s="144"/>
      <c r="V5" s="144"/>
      <c r="W5" s="144"/>
      <c r="X5" s="144"/>
      <c r="Y5" s="144"/>
      <c r="Z5" s="144"/>
      <c r="AA5" s="28"/>
      <c r="AB5" s="28"/>
      <c r="AC5" s="18"/>
    </row>
    <row r="6" spans="1:30" s="19" customFormat="1" ht="22.5" customHeight="1" x14ac:dyDescent="0.2">
      <c r="A6" s="549"/>
      <c r="B6" s="550"/>
      <c r="C6" s="550"/>
      <c r="D6" s="526"/>
      <c r="E6" s="526"/>
      <c r="F6" s="526"/>
      <c r="G6" s="526"/>
      <c r="H6" s="526"/>
      <c r="I6" s="526"/>
      <c r="J6" s="526"/>
      <c r="K6" s="526"/>
      <c r="L6" s="526"/>
      <c r="M6" s="526"/>
      <c r="N6" s="526"/>
      <c r="O6" s="526"/>
      <c r="P6" s="526"/>
      <c r="Q6" s="526"/>
      <c r="R6" s="526"/>
      <c r="S6" s="526"/>
      <c r="T6" s="527"/>
      <c r="AA6" s="16"/>
      <c r="AB6" s="16"/>
      <c r="AC6" s="16"/>
      <c r="AD6" s="16"/>
    </row>
    <row r="7" spans="1:30" s="19" customFormat="1" ht="22.5" customHeight="1" x14ac:dyDescent="0.2">
      <c r="A7" s="549"/>
      <c r="B7" s="550"/>
      <c r="C7" s="550"/>
      <c r="D7" s="526"/>
      <c r="E7" s="526"/>
      <c r="F7" s="526"/>
      <c r="G7" s="526"/>
      <c r="H7" s="526"/>
      <c r="I7" s="526"/>
      <c r="J7" s="526"/>
      <c r="K7" s="526"/>
      <c r="L7" s="526"/>
      <c r="M7" s="526"/>
      <c r="N7" s="526"/>
      <c r="O7" s="526"/>
      <c r="P7" s="526"/>
      <c r="Q7" s="526"/>
      <c r="R7" s="526"/>
      <c r="S7" s="526"/>
      <c r="T7" s="527"/>
      <c r="AA7" s="16"/>
      <c r="AB7" s="16"/>
      <c r="AC7" s="16"/>
      <c r="AD7" s="16"/>
    </row>
    <row r="8" spans="1:30" s="20" customFormat="1" ht="22.5" customHeight="1" x14ac:dyDescent="0.2">
      <c r="A8" s="549"/>
      <c r="B8" s="550"/>
      <c r="C8" s="550"/>
      <c r="D8" s="526"/>
      <c r="E8" s="526"/>
      <c r="F8" s="526"/>
      <c r="G8" s="526"/>
      <c r="H8" s="526"/>
      <c r="I8" s="526"/>
      <c r="J8" s="526"/>
      <c r="K8" s="526"/>
      <c r="L8" s="526"/>
      <c r="M8" s="526"/>
      <c r="N8" s="526"/>
      <c r="O8" s="526"/>
      <c r="P8" s="526"/>
      <c r="Q8" s="526"/>
      <c r="R8" s="526"/>
      <c r="S8" s="526"/>
      <c r="T8" s="527"/>
      <c r="U8" s="144"/>
      <c r="V8" s="144"/>
      <c r="W8" s="144"/>
      <c r="X8" s="144"/>
      <c r="Y8" s="144"/>
      <c r="Z8" s="144"/>
      <c r="AA8" s="28"/>
      <c r="AB8" s="28"/>
      <c r="AC8" s="18"/>
    </row>
    <row r="9" spans="1:30" s="20" customFormat="1" ht="22.5" customHeight="1" x14ac:dyDescent="0.2">
      <c r="A9" s="549" t="s">
        <v>59</v>
      </c>
      <c r="B9" s="550" t="s">
        <v>115</v>
      </c>
      <c r="C9" s="550"/>
      <c r="D9" s="526"/>
      <c r="E9" s="526"/>
      <c r="F9" s="526"/>
      <c r="G9" s="526"/>
      <c r="H9" s="526"/>
      <c r="I9" s="526"/>
      <c r="J9" s="526"/>
      <c r="K9" s="526"/>
      <c r="L9" s="526"/>
      <c r="M9" s="526"/>
      <c r="N9" s="526"/>
      <c r="O9" s="526"/>
      <c r="P9" s="526"/>
      <c r="Q9" s="526"/>
      <c r="R9" s="526"/>
      <c r="S9" s="526"/>
      <c r="T9" s="527"/>
      <c r="U9" s="144"/>
      <c r="V9" s="144"/>
      <c r="W9" s="144"/>
      <c r="X9" s="144"/>
      <c r="Y9" s="144"/>
      <c r="Z9" s="144"/>
      <c r="AA9" s="28"/>
      <c r="AB9" s="28"/>
      <c r="AC9" s="18"/>
    </row>
    <row r="10" spans="1:30" s="19" customFormat="1" ht="22.5" customHeight="1" x14ac:dyDescent="0.2">
      <c r="A10" s="549"/>
      <c r="B10" s="550"/>
      <c r="C10" s="550"/>
      <c r="D10" s="526"/>
      <c r="E10" s="526"/>
      <c r="F10" s="526"/>
      <c r="G10" s="526"/>
      <c r="H10" s="526"/>
      <c r="I10" s="526"/>
      <c r="J10" s="526"/>
      <c r="K10" s="526"/>
      <c r="L10" s="526"/>
      <c r="M10" s="526"/>
      <c r="N10" s="526"/>
      <c r="O10" s="526"/>
      <c r="P10" s="526"/>
      <c r="Q10" s="526"/>
      <c r="R10" s="526"/>
      <c r="S10" s="526"/>
      <c r="T10" s="527"/>
      <c r="AA10" s="16"/>
      <c r="AB10" s="16"/>
      <c r="AC10" s="16"/>
      <c r="AD10" s="16"/>
    </row>
    <row r="11" spans="1:30" s="20" customFormat="1" ht="22.5" customHeight="1" x14ac:dyDescent="0.2">
      <c r="A11" s="549"/>
      <c r="B11" s="550"/>
      <c r="C11" s="550"/>
      <c r="D11" s="526"/>
      <c r="E11" s="526"/>
      <c r="F11" s="526"/>
      <c r="G11" s="526"/>
      <c r="H11" s="526"/>
      <c r="I11" s="526"/>
      <c r="J11" s="526"/>
      <c r="K11" s="526"/>
      <c r="L11" s="526"/>
      <c r="M11" s="526"/>
      <c r="N11" s="526"/>
      <c r="O11" s="526"/>
      <c r="P11" s="526"/>
      <c r="Q11" s="526"/>
      <c r="R11" s="526"/>
      <c r="S11" s="526"/>
      <c r="T11" s="527"/>
      <c r="U11" s="144"/>
      <c r="V11" s="144"/>
      <c r="W11" s="144"/>
      <c r="X11" s="144"/>
      <c r="Y11" s="144"/>
      <c r="Z11" s="144"/>
      <c r="AA11" s="28"/>
      <c r="AB11" s="28"/>
      <c r="AC11" s="18"/>
    </row>
    <row r="12" spans="1:30" s="20" customFormat="1" ht="22.5" customHeight="1" x14ac:dyDescent="0.2">
      <c r="A12" s="549"/>
      <c r="B12" s="550"/>
      <c r="C12" s="550"/>
      <c r="D12" s="526"/>
      <c r="E12" s="526"/>
      <c r="F12" s="526"/>
      <c r="G12" s="526"/>
      <c r="H12" s="526"/>
      <c r="I12" s="526"/>
      <c r="J12" s="526"/>
      <c r="K12" s="526"/>
      <c r="L12" s="526"/>
      <c r="M12" s="526"/>
      <c r="N12" s="526"/>
      <c r="O12" s="526"/>
      <c r="P12" s="526"/>
      <c r="Q12" s="526"/>
      <c r="R12" s="526"/>
      <c r="S12" s="526"/>
      <c r="T12" s="527"/>
      <c r="U12" s="144"/>
      <c r="V12" s="144"/>
      <c r="W12" s="144"/>
      <c r="X12" s="144"/>
      <c r="Y12" s="144"/>
      <c r="Z12" s="144"/>
      <c r="AA12" s="28"/>
      <c r="AB12" s="28"/>
      <c r="AC12" s="18"/>
    </row>
    <row r="13" spans="1:30" s="19" customFormat="1" ht="22.5" customHeight="1" x14ac:dyDescent="0.2">
      <c r="A13" s="549"/>
      <c r="B13" s="550"/>
      <c r="C13" s="550"/>
      <c r="D13" s="526"/>
      <c r="E13" s="526"/>
      <c r="F13" s="526"/>
      <c r="G13" s="526"/>
      <c r="H13" s="526"/>
      <c r="I13" s="526"/>
      <c r="J13" s="526"/>
      <c r="K13" s="526"/>
      <c r="L13" s="526"/>
      <c r="M13" s="526"/>
      <c r="N13" s="526"/>
      <c r="O13" s="526"/>
      <c r="P13" s="526"/>
      <c r="Q13" s="526"/>
      <c r="R13" s="526"/>
      <c r="S13" s="526"/>
      <c r="T13" s="527"/>
      <c r="AA13" s="16"/>
      <c r="AB13" s="16"/>
      <c r="AC13" s="16"/>
      <c r="AD13" s="16"/>
    </row>
    <row r="14" spans="1:30" s="19" customFormat="1" ht="22.5" customHeight="1" x14ac:dyDescent="0.2">
      <c r="A14" s="549"/>
      <c r="B14" s="550"/>
      <c r="C14" s="550"/>
      <c r="D14" s="526"/>
      <c r="E14" s="526"/>
      <c r="F14" s="526"/>
      <c r="G14" s="526"/>
      <c r="H14" s="526"/>
      <c r="I14" s="526"/>
      <c r="J14" s="526"/>
      <c r="K14" s="526"/>
      <c r="L14" s="526"/>
      <c r="M14" s="526"/>
      <c r="N14" s="526"/>
      <c r="O14" s="526"/>
      <c r="P14" s="526"/>
      <c r="Q14" s="526"/>
      <c r="R14" s="526"/>
      <c r="S14" s="526"/>
      <c r="T14" s="527"/>
      <c r="AA14" s="16"/>
      <c r="AB14" s="16"/>
      <c r="AC14" s="16"/>
      <c r="AD14" s="16"/>
    </row>
    <row r="15" spans="1:30" s="19" customFormat="1" ht="22.5" customHeight="1" x14ac:dyDescent="0.2">
      <c r="A15" s="549"/>
      <c r="B15" s="550"/>
      <c r="C15" s="550"/>
      <c r="D15" s="526"/>
      <c r="E15" s="526"/>
      <c r="F15" s="526"/>
      <c r="G15" s="526"/>
      <c r="H15" s="526"/>
      <c r="I15" s="526"/>
      <c r="J15" s="526"/>
      <c r="K15" s="526"/>
      <c r="L15" s="526"/>
      <c r="M15" s="526"/>
      <c r="N15" s="526"/>
      <c r="O15" s="526"/>
      <c r="P15" s="526"/>
      <c r="Q15" s="526"/>
      <c r="R15" s="526"/>
      <c r="S15" s="526"/>
      <c r="T15" s="527"/>
      <c r="AA15" s="16"/>
      <c r="AB15" s="16"/>
      <c r="AC15" s="16"/>
      <c r="AD15" s="16"/>
    </row>
    <row r="16" spans="1:30" s="19" customFormat="1" ht="22.5" customHeight="1" x14ac:dyDescent="0.2">
      <c r="A16" s="549"/>
      <c r="B16" s="550"/>
      <c r="C16" s="550"/>
      <c r="D16" s="526"/>
      <c r="E16" s="526"/>
      <c r="F16" s="526"/>
      <c r="G16" s="526"/>
      <c r="H16" s="526"/>
      <c r="I16" s="526"/>
      <c r="J16" s="526"/>
      <c r="K16" s="526"/>
      <c r="L16" s="526"/>
      <c r="M16" s="526"/>
      <c r="N16" s="526"/>
      <c r="O16" s="526"/>
      <c r="P16" s="526"/>
      <c r="Q16" s="526"/>
      <c r="R16" s="526"/>
      <c r="S16" s="526"/>
      <c r="T16" s="527"/>
      <c r="AA16" s="16"/>
      <c r="AB16" s="16"/>
      <c r="AC16" s="16"/>
      <c r="AD16" s="16"/>
    </row>
    <row r="17" spans="1:30" s="19" customFormat="1" ht="22.5" customHeight="1" x14ac:dyDescent="0.2">
      <c r="A17" s="549"/>
      <c r="B17" s="550"/>
      <c r="C17" s="550"/>
      <c r="D17" s="526"/>
      <c r="E17" s="526"/>
      <c r="F17" s="526"/>
      <c r="G17" s="526"/>
      <c r="H17" s="526"/>
      <c r="I17" s="526"/>
      <c r="J17" s="526"/>
      <c r="K17" s="526"/>
      <c r="L17" s="526"/>
      <c r="M17" s="526"/>
      <c r="N17" s="526"/>
      <c r="O17" s="526"/>
      <c r="P17" s="526"/>
      <c r="Q17" s="526"/>
      <c r="R17" s="526"/>
      <c r="S17" s="526"/>
      <c r="T17" s="527"/>
      <c r="AA17" s="16"/>
      <c r="AB17" s="16"/>
      <c r="AC17" s="16"/>
      <c r="AD17" s="16"/>
    </row>
    <row r="18" spans="1:30" s="19" customFormat="1" ht="22.5" customHeight="1" thickBot="1" x14ac:dyDescent="0.25">
      <c r="A18" s="552"/>
      <c r="B18" s="551"/>
      <c r="C18" s="551"/>
      <c r="D18" s="528"/>
      <c r="E18" s="528"/>
      <c r="F18" s="528"/>
      <c r="G18" s="528"/>
      <c r="H18" s="528"/>
      <c r="I18" s="528"/>
      <c r="J18" s="528"/>
      <c r="K18" s="528"/>
      <c r="L18" s="528"/>
      <c r="M18" s="528"/>
      <c r="N18" s="528"/>
      <c r="O18" s="528"/>
      <c r="P18" s="528"/>
      <c r="Q18" s="528"/>
      <c r="R18" s="528"/>
      <c r="S18" s="528"/>
      <c r="T18" s="529"/>
      <c r="AA18" s="16"/>
      <c r="AB18" s="16"/>
      <c r="AC18" s="16"/>
      <c r="AD18" s="16"/>
    </row>
    <row r="19" spans="1:30" customFormat="1" ht="10.5" customHeight="1" x14ac:dyDescent="0.2">
      <c r="A19" s="274"/>
      <c r="B19" s="274"/>
      <c r="C19" s="274"/>
      <c r="D19" s="274"/>
      <c r="E19" s="274"/>
      <c r="F19" s="274"/>
      <c r="G19" s="274"/>
      <c r="H19" s="274"/>
      <c r="I19" s="274"/>
      <c r="J19" s="274"/>
      <c r="K19" s="274"/>
      <c r="L19" s="274"/>
      <c r="M19" s="274"/>
      <c r="N19" s="274"/>
      <c r="O19" s="274"/>
      <c r="P19" s="274"/>
      <c r="Q19" s="274"/>
      <c r="R19" s="274"/>
      <c r="S19" s="274"/>
      <c r="T19" s="274"/>
    </row>
    <row r="20" spans="1:30" s="33" customFormat="1" ht="34.5" customHeight="1" thickBot="1" x14ac:dyDescent="0.25">
      <c r="A20" s="323" t="s">
        <v>56</v>
      </c>
      <c r="B20" s="271"/>
      <c r="C20" s="271"/>
      <c r="D20" s="275"/>
      <c r="E20" s="276"/>
      <c r="F20" s="277"/>
      <c r="G20" s="277"/>
      <c r="H20" s="277"/>
      <c r="I20" s="277"/>
      <c r="J20" s="277"/>
      <c r="K20" s="277"/>
      <c r="L20" s="277"/>
      <c r="M20" s="277"/>
      <c r="N20" s="277"/>
      <c r="O20" s="277"/>
      <c r="P20" s="277"/>
      <c r="Q20" s="277"/>
      <c r="R20" s="277"/>
      <c r="S20" s="277"/>
      <c r="T20" s="277"/>
    </row>
    <row r="21" spans="1:30" s="19" customFormat="1" ht="30" customHeight="1" x14ac:dyDescent="0.2">
      <c r="A21" s="278" t="s">
        <v>28</v>
      </c>
      <c r="B21" s="555" t="s">
        <v>29</v>
      </c>
      <c r="C21" s="555"/>
      <c r="D21" s="555"/>
      <c r="E21" s="555"/>
      <c r="F21" s="555"/>
      <c r="G21" s="555"/>
      <c r="H21" s="555"/>
      <c r="I21" s="555"/>
      <c r="J21" s="556"/>
      <c r="K21" s="278" t="s">
        <v>7</v>
      </c>
      <c r="L21" s="364" t="s">
        <v>47</v>
      </c>
      <c r="M21" s="403"/>
      <c r="N21" s="403"/>
      <c r="O21" s="403"/>
      <c r="P21" s="403"/>
      <c r="Q21" s="403"/>
      <c r="R21" s="403"/>
      <c r="S21" s="403"/>
      <c r="T21" s="404"/>
      <c r="AA21" s="16"/>
      <c r="AB21" s="16"/>
      <c r="AC21" s="16"/>
      <c r="AD21" s="16"/>
    </row>
    <row r="22" spans="1:30" s="19" customFormat="1" ht="30" customHeight="1" x14ac:dyDescent="0.2">
      <c r="A22" s="279" t="s">
        <v>31</v>
      </c>
      <c r="B22" s="544" t="s">
        <v>32</v>
      </c>
      <c r="C22" s="544"/>
      <c r="D22" s="544"/>
      <c r="E22" s="544"/>
      <c r="F22" s="544"/>
      <c r="G22" s="544"/>
      <c r="H22" s="544"/>
      <c r="I22" s="544"/>
      <c r="J22" s="545"/>
      <c r="K22" s="279" t="s">
        <v>21</v>
      </c>
      <c r="L22" s="543" t="s">
        <v>48</v>
      </c>
      <c r="M22" s="354"/>
      <c r="N22" s="354"/>
      <c r="O22" s="354"/>
      <c r="P22" s="354"/>
      <c r="Q22" s="354"/>
      <c r="R22" s="354"/>
      <c r="S22" s="354"/>
      <c r="T22" s="355"/>
      <c r="AA22" s="16"/>
      <c r="AB22" s="16"/>
      <c r="AC22" s="16"/>
      <c r="AD22" s="16"/>
    </row>
    <row r="23" spans="1:30" s="19" customFormat="1" ht="30" customHeight="1" x14ac:dyDescent="0.2">
      <c r="A23" s="279" t="s">
        <v>52</v>
      </c>
      <c r="B23" s="544" t="s">
        <v>33</v>
      </c>
      <c r="C23" s="544"/>
      <c r="D23" s="544"/>
      <c r="E23" s="544"/>
      <c r="F23" s="544"/>
      <c r="G23" s="544"/>
      <c r="H23" s="544"/>
      <c r="I23" s="544"/>
      <c r="J23" s="545"/>
      <c r="K23" s="279" t="s">
        <v>9</v>
      </c>
      <c r="L23" s="543" t="s">
        <v>64</v>
      </c>
      <c r="M23" s="354"/>
      <c r="N23" s="354"/>
      <c r="O23" s="354"/>
      <c r="P23" s="354"/>
      <c r="Q23" s="354"/>
      <c r="R23" s="354"/>
      <c r="S23" s="354"/>
      <c r="T23" s="355"/>
      <c r="AA23" s="16"/>
      <c r="AB23" s="16"/>
      <c r="AC23" s="16"/>
      <c r="AD23" s="16"/>
    </row>
    <row r="24" spans="1:30" s="19" customFormat="1" ht="30" customHeight="1" x14ac:dyDescent="0.2">
      <c r="A24" s="279" t="s">
        <v>18</v>
      </c>
      <c r="B24" s="544" t="s">
        <v>38</v>
      </c>
      <c r="C24" s="544"/>
      <c r="D24" s="544"/>
      <c r="E24" s="544"/>
      <c r="F24" s="544"/>
      <c r="G24" s="544"/>
      <c r="H24" s="544"/>
      <c r="I24" s="544"/>
      <c r="J24" s="545"/>
      <c r="K24" s="279" t="s">
        <v>22</v>
      </c>
      <c r="L24" s="543" t="s">
        <v>30</v>
      </c>
      <c r="M24" s="354"/>
      <c r="N24" s="354"/>
      <c r="O24" s="354"/>
      <c r="P24" s="354"/>
      <c r="Q24" s="354"/>
      <c r="R24" s="354"/>
      <c r="S24" s="354"/>
      <c r="T24" s="355"/>
      <c r="AA24" s="34"/>
      <c r="AB24" s="34"/>
      <c r="AC24" s="34"/>
      <c r="AD24" s="34"/>
    </row>
    <row r="25" spans="1:30" s="19" customFormat="1" ht="30" customHeight="1" x14ac:dyDescent="0.2">
      <c r="A25" s="279" t="s">
        <v>19</v>
      </c>
      <c r="B25" s="544" t="s">
        <v>43</v>
      </c>
      <c r="C25" s="544"/>
      <c r="D25" s="544"/>
      <c r="E25" s="544"/>
      <c r="F25" s="544"/>
      <c r="G25" s="544"/>
      <c r="H25" s="544"/>
      <c r="I25" s="544"/>
      <c r="J25" s="545"/>
      <c r="K25" s="279" t="s">
        <v>50</v>
      </c>
      <c r="L25" s="543" t="s">
        <v>90</v>
      </c>
      <c r="M25" s="354"/>
      <c r="N25" s="354"/>
      <c r="O25" s="354"/>
      <c r="P25" s="354"/>
      <c r="Q25" s="354"/>
      <c r="R25" s="354"/>
      <c r="S25" s="354"/>
      <c r="T25" s="355"/>
      <c r="AA25" s="34"/>
      <c r="AB25" s="34"/>
      <c r="AC25" s="34"/>
      <c r="AD25" s="34"/>
    </row>
    <row r="26" spans="1:30" s="19" customFormat="1" ht="30" customHeight="1" x14ac:dyDescent="0.2">
      <c r="A26" s="279" t="s">
        <v>8</v>
      </c>
      <c r="B26" s="544" t="s">
        <v>34</v>
      </c>
      <c r="C26" s="544"/>
      <c r="D26" s="544"/>
      <c r="E26" s="544"/>
      <c r="F26" s="544"/>
      <c r="G26" s="544"/>
      <c r="H26" s="544"/>
      <c r="I26" s="544"/>
      <c r="J26" s="545"/>
      <c r="K26" s="279" t="s">
        <v>0</v>
      </c>
      <c r="L26" s="543" t="s">
        <v>35</v>
      </c>
      <c r="M26" s="354"/>
      <c r="N26" s="354"/>
      <c r="O26" s="354"/>
      <c r="P26" s="354"/>
      <c r="Q26" s="354"/>
      <c r="R26" s="354"/>
      <c r="S26" s="354"/>
      <c r="T26" s="355"/>
      <c r="AA26" s="34"/>
      <c r="AB26" s="34"/>
      <c r="AC26" s="34"/>
      <c r="AD26" s="34"/>
    </row>
    <row r="27" spans="1:30" s="19" customFormat="1" ht="30" customHeight="1" x14ac:dyDescent="0.2">
      <c r="A27" s="279" t="s">
        <v>20</v>
      </c>
      <c r="B27" s="544" t="s">
        <v>87</v>
      </c>
      <c r="C27" s="544"/>
      <c r="D27" s="544"/>
      <c r="E27" s="544"/>
      <c r="F27" s="544"/>
      <c r="G27" s="544"/>
      <c r="H27" s="544"/>
      <c r="I27" s="544"/>
      <c r="J27" s="545"/>
      <c r="K27" s="279" t="s">
        <v>23</v>
      </c>
      <c r="L27" s="543" t="s">
        <v>37</v>
      </c>
      <c r="M27" s="354"/>
      <c r="N27" s="354"/>
      <c r="O27" s="354"/>
      <c r="P27" s="354"/>
      <c r="Q27" s="354"/>
      <c r="R27" s="354"/>
      <c r="S27" s="354"/>
      <c r="T27" s="355"/>
      <c r="AA27" s="34"/>
      <c r="AB27" s="34"/>
      <c r="AC27" s="34"/>
      <c r="AD27" s="34"/>
    </row>
    <row r="28" spans="1:30" s="19" customFormat="1" ht="30" customHeight="1" x14ac:dyDescent="0.2">
      <c r="A28" s="279" t="s">
        <v>45</v>
      </c>
      <c r="B28" s="544" t="s">
        <v>88</v>
      </c>
      <c r="C28" s="544"/>
      <c r="D28" s="544"/>
      <c r="E28" s="544"/>
      <c r="F28" s="544"/>
      <c r="G28" s="544"/>
      <c r="H28" s="544"/>
      <c r="I28" s="544"/>
      <c r="J28" s="545"/>
      <c r="K28" s="280" t="s">
        <v>116</v>
      </c>
      <c r="L28" s="543" t="s">
        <v>39</v>
      </c>
      <c r="M28" s="354"/>
      <c r="N28" s="354"/>
      <c r="O28" s="354"/>
      <c r="P28" s="354"/>
      <c r="Q28" s="354"/>
      <c r="R28" s="354"/>
      <c r="S28" s="354"/>
      <c r="T28" s="355"/>
      <c r="AA28" s="34"/>
      <c r="AB28" s="34"/>
      <c r="AC28" s="34"/>
      <c r="AD28" s="34"/>
    </row>
    <row r="29" spans="1:30" s="19" customFormat="1" ht="30" customHeight="1" thickBot="1" x14ac:dyDescent="0.25">
      <c r="A29" s="281" t="s">
        <v>46</v>
      </c>
      <c r="B29" s="553" t="s">
        <v>89</v>
      </c>
      <c r="C29" s="553"/>
      <c r="D29" s="553"/>
      <c r="E29" s="553"/>
      <c r="F29" s="553"/>
      <c r="G29" s="553"/>
      <c r="H29" s="553"/>
      <c r="I29" s="553"/>
      <c r="J29" s="554"/>
      <c r="K29" s="282" t="s">
        <v>117</v>
      </c>
      <c r="L29" s="546" t="s">
        <v>40</v>
      </c>
      <c r="M29" s="357"/>
      <c r="N29" s="357"/>
      <c r="O29" s="357"/>
      <c r="P29" s="357"/>
      <c r="Q29" s="357"/>
      <c r="R29" s="357"/>
      <c r="S29" s="357"/>
      <c r="T29" s="547"/>
    </row>
    <row r="30" spans="1:30" s="10" customFormat="1" ht="10.5" customHeight="1" x14ac:dyDescent="0.2">
      <c r="A30" s="283"/>
      <c r="B30" s="284"/>
      <c r="C30" s="284"/>
      <c r="D30" s="284"/>
      <c r="E30" s="284"/>
      <c r="F30" s="284"/>
      <c r="G30" s="284"/>
      <c r="H30" s="284"/>
      <c r="I30" s="284"/>
      <c r="J30" s="284"/>
      <c r="K30" s="283"/>
      <c r="L30" s="283"/>
      <c r="M30" s="283"/>
      <c r="N30" s="283"/>
      <c r="O30" s="283"/>
      <c r="P30" s="283"/>
      <c r="Q30" s="283"/>
      <c r="R30" s="283"/>
      <c r="S30" s="283"/>
      <c r="T30" s="285"/>
      <c r="U30" s="6"/>
      <c r="V30" s="7"/>
      <c r="W30" s="7"/>
      <c r="X30" s="9"/>
      <c r="Y30" s="7"/>
      <c r="Z30" s="9"/>
      <c r="AA30" s="9"/>
      <c r="AB30" s="9"/>
      <c r="AC30" s="9"/>
      <c r="AD30" s="9"/>
    </row>
    <row r="31" spans="1:30" s="33" customFormat="1" ht="34.5" customHeight="1" thickBot="1" x14ac:dyDescent="0.35">
      <c r="A31" s="323" t="s">
        <v>79</v>
      </c>
      <c r="B31" s="271"/>
      <c r="C31" s="271"/>
      <c r="D31" s="275"/>
      <c r="E31" s="276"/>
      <c r="F31" s="277"/>
      <c r="G31" s="277"/>
      <c r="H31" s="277"/>
      <c r="I31" s="277"/>
      <c r="J31" s="286"/>
      <c r="K31" s="286"/>
      <c r="L31" s="286"/>
      <c r="M31" s="286"/>
      <c r="N31" s="286"/>
      <c r="O31" s="286"/>
      <c r="P31" s="277"/>
      <c r="Q31" s="277"/>
      <c r="R31" s="277"/>
      <c r="S31" s="277"/>
      <c r="T31" s="277"/>
    </row>
    <row r="32" spans="1:30" s="10" customFormat="1" ht="30" customHeight="1" x14ac:dyDescent="0.2">
      <c r="A32" s="540" t="s">
        <v>84</v>
      </c>
      <c r="B32" s="541"/>
      <c r="C32" s="542"/>
      <c r="D32" s="363" t="s">
        <v>138</v>
      </c>
      <c r="E32" s="363"/>
      <c r="F32" s="363"/>
      <c r="G32" s="363"/>
      <c r="H32" s="363"/>
      <c r="I32" s="363"/>
      <c r="J32" s="533"/>
      <c r="K32" s="274"/>
      <c r="L32" s="274"/>
      <c r="M32" s="274"/>
      <c r="N32" s="274"/>
      <c r="O32" s="274"/>
      <c r="P32" s="283"/>
      <c r="Q32" s="283"/>
      <c r="R32" s="283"/>
      <c r="S32" s="283"/>
      <c r="T32" s="285"/>
      <c r="U32" s="6"/>
      <c r="V32" s="7"/>
      <c r="W32" s="7"/>
      <c r="X32" s="9"/>
      <c r="Y32" s="7"/>
      <c r="Z32" s="9"/>
      <c r="AA32" s="9"/>
      <c r="AB32" s="9"/>
      <c r="AC32" s="9"/>
      <c r="AD32" s="9"/>
    </row>
    <row r="33" spans="1:30" s="10" customFormat="1" ht="30" customHeight="1" x14ac:dyDescent="0.2">
      <c r="A33" s="534" t="s">
        <v>85</v>
      </c>
      <c r="B33" s="535"/>
      <c r="C33" s="536"/>
      <c r="D33" s="526" t="s">
        <v>51</v>
      </c>
      <c r="E33" s="526"/>
      <c r="F33" s="526"/>
      <c r="G33" s="526"/>
      <c r="H33" s="526"/>
      <c r="I33" s="526"/>
      <c r="J33" s="527"/>
      <c r="K33" s="274"/>
      <c r="L33" s="274"/>
      <c r="M33" s="274"/>
      <c r="N33" s="274"/>
      <c r="O33" s="274"/>
      <c r="P33" s="283"/>
      <c r="Q33" s="283"/>
      <c r="R33" s="283"/>
      <c r="S33" s="283"/>
      <c r="T33" s="285"/>
      <c r="U33" s="6"/>
      <c r="V33" s="7"/>
      <c r="W33" s="7"/>
      <c r="X33" s="9"/>
      <c r="Y33" s="7"/>
      <c r="Z33" s="9"/>
      <c r="AA33" s="9"/>
      <c r="AB33" s="9"/>
      <c r="AC33" s="9"/>
      <c r="AD33" s="9"/>
    </row>
    <row r="34" spans="1:30" s="10" customFormat="1" ht="30" customHeight="1" thickBot="1" x14ac:dyDescent="0.25">
      <c r="A34" s="537" t="s">
        <v>86</v>
      </c>
      <c r="B34" s="538"/>
      <c r="C34" s="539"/>
      <c r="D34" s="528" t="s">
        <v>49</v>
      </c>
      <c r="E34" s="528"/>
      <c r="F34" s="528"/>
      <c r="G34" s="528"/>
      <c r="H34" s="528"/>
      <c r="I34" s="528"/>
      <c r="J34" s="529"/>
      <c r="K34" s="274"/>
      <c r="L34" s="274"/>
      <c r="M34" s="274"/>
      <c r="N34" s="274"/>
      <c r="O34" s="274"/>
      <c r="P34" s="283"/>
      <c r="Q34" s="283"/>
      <c r="R34" s="283"/>
      <c r="S34" s="283"/>
      <c r="T34" s="285"/>
      <c r="U34" s="6"/>
      <c r="V34" s="7"/>
      <c r="W34" s="7"/>
      <c r="X34" s="9"/>
      <c r="Y34" s="7"/>
      <c r="Z34" s="9"/>
      <c r="AA34" s="9"/>
      <c r="AB34" s="9"/>
      <c r="AC34" s="9"/>
      <c r="AD34" s="9"/>
    </row>
    <row r="35" spans="1:30" s="10" customFormat="1" ht="10.5" customHeight="1" x14ac:dyDescent="0.2">
      <c r="A35" s="283"/>
      <c r="B35" s="285"/>
      <c r="C35" s="285"/>
      <c r="D35" s="285"/>
      <c r="E35" s="285"/>
      <c r="F35" s="285"/>
      <c r="G35" s="285"/>
      <c r="H35" s="285"/>
      <c r="I35" s="284"/>
      <c r="J35" s="274"/>
      <c r="K35" s="274"/>
      <c r="L35" s="274"/>
      <c r="M35" s="274"/>
      <c r="N35" s="274"/>
      <c r="O35" s="274"/>
      <c r="P35" s="283"/>
      <c r="Q35" s="283"/>
      <c r="R35" s="283"/>
      <c r="S35" s="283"/>
      <c r="T35" s="285"/>
      <c r="U35" s="6"/>
      <c r="V35" s="7"/>
      <c r="W35" s="7"/>
      <c r="X35" s="9"/>
      <c r="Y35" s="7"/>
      <c r="Z35" s="9"/>
      <c r="AA35" s="9"/>
      <c r="AB35" s="9"/>
      <c r="AC35" s="9"/>
      <c r="AD35" s="9"/>
    </row>
    <row r="36" spans="1:30" s="33" customFormat="1" ht="24.75" customHeight="1" thickBot="1" x14ac:dyDescent="0.25">
      <c r="A36" s="323" t="s">
        <v>82</v>
      </c>
      <c r="B36" s="271"/>
      <c r="C36" s="271"/>
      <c r="D36" s="275"/>
      <c r="E36" s="276"/>
      <c r="F36" s="277"/>
      <c r="G36" s="277"/>
      <c r="H36" s="277"/>
      <c r="I36" s="277"/>
      <c r="J36" s="274"/>
      <c r="K36" s="274"/>
      <c r="L36" s="274"/>
      <c r="M36" s="274"/>
      <c r="N36" s="274"/>
      <c r="O36" s="274"/>
      <c r="P36" s="277"/>
      <c r="Q36" s="277"/>
      <c r="R36" s="277"/>
      <c r="S36" s="277"/>
      <c r="T36" s="277"/>
    </row>
    <row r="37" spans="1:30" s="17" customFormat="1" ht="30" customHeight="1" x14ac:dyDescent="0.25">
      <c r="A37" s="540" t="s">
        <v>25</v>
      </c>
      <c r="B37" s="541"/>
      <c r="C37" s="542"/>
      <c r="D37" s="363" t="s">
        <v>44</v>
      </c>
      <c r="E37" s="363"/>
      <c r="F37" s="363"/>
      <c r="G37" s="363"/>
      <c r="H37" s="363"/>
      <c r="I37" s="363"/>
      <c r="J37" s="533"/>
      <c r="K37" s="274"/>
      <c r="L37" s="274"/>
      <c r="M37" s="274"/>
      <c r="N37" s="274"/>
      <c r="O37" s="274"/>
      <c r="P37" s="287"/>
      <c r="Q37" s="287"/>
      <c r="R37" s="287"/>
      <c r="S37" s="287"/>
      <c r="T37" s="287"/>
    </row>
    <row r="38" spans="1:30" s="17" customFormat="1" ht="30" customHeight="1" x14ac:dyDescent="0.25">
      <c r="A38" s="534" t="s">
        <v>95</v>
      </c>
      <c r="B38" s="535"/>
      <c r="C38" s="536"/>
      <c r="D38" s="526" t="s">
        <v>96</v>
      </c>
      <c r="E38" s="526"/>
      <c r="F38" s="526"/>
      <c r="G38" s="526"/>
      <c r="H38" s="526"/>
      <c r="I38" s="526"/>
      <c r="J38" s="527"/>
      <c r="K38" s="274"/>
      <c r="L38" s="274"/>
      <c r="M38" s="274"/>
      <c r="N38" s="274"/>
      <c r="O38" s="274"/>
      <c r="P38" s="287"/>
      <c r="Q38" s="287"/>
      <c r="R38" s="287"/>
      <c r="S38" s="287"/>
      <c r="T38" s="287"/>
    </row>
    <row r="39" spans="1:30" s="17" customFormat="1" ht="30" customHeight="1" x14ac:dyDescent="0.25">
      <c r="A39" s="534" t="s">
        <v>69</v>
      </c>
      <c r="B39" s="535"/>
      <c r="C39" s="536"/>
      <c r="D39" s="526" t="s">
        <v>69</v>
      </c>
      <c r="E39" s="526"/>
      <c r="F39" s="526"/>
      <c r="G39" s="526"/>
      <c r="H39" s="526"/>
      <c r="I39" s="526"/>
      <c r="J39" s="527"/>
      <c r="K39" s="274"/>
      <c r="L39" s="274"/>
      <c r="M39" s="274"/>
      <c r="N39" s="274"/>
      <c r="O39" s="274"/>
      <c r="P39" s="287"/>
      <c r="Q39" s="287"/>
      <c r="R39" s="287"/>
      <c r="S39" s="287"/>
      <c r="T39" s="287"/>
    </row>
    <row r="40" spans="1:30" s="17" customFormat="1" ht="30" customHeight="1" x14ac:dyDescent="0.25">
      <c r="A40" s="534" t="s">
        <v>26</v>
      </c>
      <c r="B40" s="535"/>
      <c r="C40" s="536"/>
      <c r="D40" s="526" t="s">
        <v>36</v>
      </c>
      <c r="E40" s="526"/>
      <c r="F40" s="526"/>
      <c r="G40" s="526"/>
      <c r="H40" s="526"/>
      <c r="I40" s="526"/>
      <c r="J40" s="527"/>
      <c r="K40" s="274"/>
      <c r="L40" s="274"/>
      <c r="M40" s="274"/>
      <c r="N40" s="274"/>
      <c r="O40" s="274"/>
      <c r="P40" s="287"/>
      <c r="Q40" s="287"/>
      <c r="R40" s="287"/>
      <c r="S40" s="287"/>
      <c r="T40" s="287"/>
    </row>
    <row r="41" spans="1:30" s="17" customFormat="1" ht="30" customHeight="1" thickBot="1" x14ac:dyDescent="0.3">
      <c r="A41" s="537" t="s">
        <v>98</v>
      </c>
      <c r="B41" s="538"/>
      <c r="C41" s="539"/>
      <c r="D41" s="528" t="s">
        <v>97</v>
      </c>
      <c r="E41" s="528"/>
      <c r="F41" s="528"/>
      <c r="G41" s="528"/>
      <c r="H41" s="528"/>
      <c r="I41" s="528"/>
      <c r="J41" s="529"/>
      <c r="K41" s="274"/>
      <c r="L41" s="274"/>
      <c r="M41" s="274"/>
      <c r="N41" s="274"/>
      <c r="O41" s="274"/>
      <c r="P41" s="287"/>
      <c r="Q41" s="287"/>
      <c r="R41" s="287"/>
      <c r="S41" s="287"/>
      <c r="T41" s="287"/>
    </row>
    <row r="42" spans="1:30" customFormat="1" ht="30" customHeight="1" thickBot="1" x14ac:dyDescent="0.25">
      <c r="A42" s="530" t="s">
        <v>139</v>
      </c>
      <c r="B42" s="531"/>
      <c r="C42" s="531"/>
      <c r="D42" s="531"/>
      <c r="E42" s="531"/>
      <c r="F42" s="531"/>
      <c r="G42" s="531"/>
      <c r="H42" s="531"/>
      <c r="I42" s="531"/>
      <c r="J42" s="532"/>
      <c r="K42" s="274"/>
      <c r="L42" s="274"/>
      <c r="M42" s="274"/>
      <c r="N42" s="274"/>
      <c r="O42" s="274"/>
      <c r="P42" s="274"/>
      <c r="Q42" s="274"/>
      <c r="R42" s="274"/>
      <c r="S42" s="274"/>
      <c r="T42" s="274"/>
    </row>
    <row r="43" spans="1:30" customFormat="1" ht="12.75" x14ac:dyDescent="0.2"/>
    <row r="44" spans="1:30" customFormat="1" ht="12.75" x14ac:dyDescent="0.2"/>
    <row r="45" spans="1:30" customFormat="1" ht="12.75" x14ac:dyDescent="0.2"/>
  </sheetData>
  <mergeCells count="40">
    <mergeCell ref="A2:T2"/>
    <mergeCell ref="A38:C38"/>
    <mergeCell ref="A39:C39"/>
    <mergeCell ref="A40:C40"/>
    <mergeCell ref="A41:C41"/>
    <mergeCell ref="A5:A8"/>
    <mergeCell ref="B9:T18"/>
    <mergeCell ref="A9:A18"/>
    <mergeCell ref="B5:T8"/>
    <mergeCell ref="B22:J22"/>
    <mergeCell ref="B24:J24"/>
    <mergeCell ref="B29:J29"/>
    <mergeCell ref="A32:C32"/>
    <mergeCell ref="B21:J21"/>
    <mergeCell ref="L26:T26"/>
    <mergeCell ref="L21:T21"/>
    <mergeCell ref="L28:T28"/>
    <mergeCell ref="L29:T29"/>
    <mergeCell ref="L27:T27"/>
    <mergeCell ref="B26:J26"/>
    <mergeCell ref="B27:J27"/>
    <mergeCell ref="B28:J28"/>
    <mergeCell ref="L22:T22"/>
    <mergeCell ref="B23:J23"/>
    <mergeCell ref="L24:T24"/>
    <mergeCell ref="L25:T25"/>
    <mergeCell ref="L23:T23"/>
    <mergeCell ref="B25:J25"/>
    <mergeCell ref="D39:J39"/>
    <mergeCell ref="D40:J40"/>
    <mergeCell ref="D41:J41"/>
    <mergeCell ref="A42:J42"/>
    <mergeCell ref="D32:J32"/>
    <mergeCell ref="D33:J33"/>
    <mergeCell ref="D34:J34"/>
    <mergeCell ref="D37:J37"/>
    <mergeCell ref="D38:J38"/>
    <mergeCell ref="A33:C33"/>
    <mergeCell ref="A34:C34"/>
    <mergeCell ref="A37:C37"/>
  </mergeCells>
  <pageMargins left="0.2" right="0.2" top="0.34" bottom="0.21" header="0.19" footer="0.17"/>
  <pageSetup paperSize="9"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zoomScale="80" zoomScaleNormal="80" workbookViewId="0"/>
  </sheetViews>
  <sheetFormatPr baseColWidth="10" defaultRowHeight="12.75" x14ac:dyDescent="0.2"/>
  <cols>
    <col min="1" max="1" width="65.42578125" customWidth="1"/>
    <col min="2" max="2" width="27" customWidth="1"/>
    <col min="3" max="3" width="13.42578125" customWidth="1"/>
  </cols>
  <sheetData>
    <row r="1" spans="1:25" ht="11.25" customHeight="1" x14ac:dyDescent="0.2">
      <c r="A1" s="274"/>
      <c r="B1" s="274"/>
      <c r="C1" s="274"/>
      <c r="D1" s="274"/>
      <c r="E1" s="274"/>
      <c r="F1" s="274"/>
      <c r="G1" s="274"/>
      <c r="H1" s="274"/>
      <c r="I1" s="274"/>
      <c r="J1" s="274"/>
      <c r="K1" s="274"/>
      <c r="L1" s="274"/>
      <c r="M1" s="274"/>
      <c r="N1" s="274"/>
    </row>
    <row r="2" spans="1:25" s="151" customFormat="1" ht="35.25" customHeight="1" x14ac:dyDescent="0.2">
      <c r="A2" s="289" t="s">
        <v>140</v>
      </c>
      <c r="B2" s="324"/>
      <c r="C2" s="324"/>
      <c r="D2" s="324"/>
      <c r="E2" s="324"/>
      <c r="F2" s="324"/>
      <c r="G2" s="324"/>
      <c r="H2" s="324"/>
      <c r="I2" s="324"/>
      <c r="J2" s="324"/>
      <c r="K2" s="324"/>
      <c r="L2" s="324"/>
      <c r="M2" s="324"/>
      <c r="N2" s="324"/>
      <c r="O2" s="288"/>
      <c r="P2" s="288"/>
      <c r="Q2" s="288"/>
      <c r="R2" s="288"/>
      <c r="S2" s="288"/>
      <c r="T2" s="288"/>
      <c r="U2" s="288"/>
      <c r="V2" s="288"/>
      <c r="W2" s="288"/>
      <c r="X2" s="288"/>
      <c r="Y2" s="288"/>
    </row>
    <row r="3" spans="1:25" s="1" customFormat="1" ht="27" customHeight="1" thickBot="1" x14ac:dyDescent="0.25">
      <c r="A3" s="563"/>
      <c r="B3" s="563"/>
      <c r="C3" s="290"/>
      <c r="D3" s="290"/>
      <c r="E3" s="290"/>
      <c r="F3" s="290"/>
      <c r="G3" s="290"/>
      <c r="H3" s="290"/>
      <c r="I3" s="290"/>
      <c r="J3" s="290"/>
      <c r="K3" s="290"/>
      <c r="L3" s="290"/>
      <c r="M3" s="290"/>
      <c r="N3" s="290"/>
    </row>
    <row r="4" spans="1:25" x14ac:dyDescent="0.2">
      <c r="A4" s="557" t="s">
        <v>102</v>
      </c>
      <c r="B4" s="559" t="s">
        <v>103</v>
      </c>
      <c r="C4" s="561">
        <f>'INDICATEURS BILAN DFO'!Z4</f>
        <v>2018</v>
      </c>
      <c r="D4" s="274"/>
      <c r="E4" s="274"/>
      <c r="F4" s="274"/>
      <c r="G4" s="274"/>
      <c r="H4" s="274"/>
      <c r="I4" s="274"/>
      <c r="J4" s="274"/>
      <c r="K4" s="274"/>
      <c r="L4" s="274"/>
      <c r="M4" s="274"/>
      <c r="N4" s="274"/>
    </row>
    <row r="5" spans="1:25" ht="40.5" customHeight="1" thickBot="1" x14ac:dyDescent="0.25">
      <c r="A5" s="558"/>
      <c r="B5" s="560"/>
      <c r="C5" s="562"/>
      <c r="D5" s="274"/>
      <c r="E5" s="274"/>
      <c r="F5" s="274"/>
      <c r="G5" s="274"/>
      <c r="H5" s="274"/>
      <c r="I5" s="274"/>
      <c r="J5" s="274"/>
      <c r="K5" s="274"/>
      <c r="L5" s="274"/>
      <c r="M5" s="274"/>
      <c r="N5" s="274"/>
    </row>
    <row r="6" spans="1:25" s="17" customFormat="1" ht="56.25" customHeight="1" x14ac:dyDescent="0.25">
      <c r="A6" s="325" t="s">
        <v>107</v>
      </c>
      <c r="B6" s="326" t="s">
        <v>134</v>
      </c>
      <c r="C6" s="327">
        <f>SUM('INDICATEURS BILAN DFO'!C9:D11,'INDICATEURS BILAN DFO'!F9:G11,'INDICATEURS BILAN DFO'!I9:L11)</f>
        <v>305</v>
      </c>
      <c r="D6" s="287"/>
      <c r="E6" s="287"/>
      <c r="F6" s="287"/>
      <c r="G6" s="287"/>
      <c r="H6" s="287"/>
      <c r="I6" s="287"/>
      <c r="J6" s="287"/>
      <c r="K6" s="287"/>
      <c r="L6" s="287"/>
      <c r="M6" s="287"/>
      <c r="N6" s="287"/>
    </row>
    <row r="7" spans="1:25" s="17" customFormat="1" ht="56.25" customHeight="1" x14ac:dyDescent="0.25">
      <c r="A7" s="328" t="s">
        <v>108</v>
      </c>
      <c r="B7" s="329" t="s">
        <v>104</v>
      </c>
      <c r="C7" s="330">
        <f>SUM('INDICATEURS BILAN DFO'!E9:E11,'INDICATEURS BILAN DFO'!H9:H11)</f>
        <v>135</v>
      </c>
      <c r="D7" s="287"/>
      <c r="E7" s="287"/>
      <c r="F7" s="287"/>
      <c r="G7" s="287"/>
      <c r="H7" s="287"/>
      <c r="I7" s="287"/>
      <c r="J7" s="287"/>
      <c r="K7" s="287"/>
      <c r="L7" s="287"/>
      <c r="M7" s="287"/>
      <c r="N7" s="287"/>
    </row>
    <row r="8" spans="1:25" s="17" customFormat="1" ht="56.25" customHeight="1" x14ac:dyDescent="0.25">
      <c r="A8" s="328" t="s">
        <v>109</v>
      </c>
      <c r="B8" s="329" t="s">
        <v>105</v>
      </c>
      <c r="C8" s="330">
        <f>SUM('INDICATEURS BILAN DFO'!O9:O11,'INDICATEURS BILAN DFO'!Q9:Q11)</f>
        <v>6</v>
      </c>
      <c r="D8" s="287"/>
      <c r="E8" s="287"/>
      <c r="F8" s="287"/>
      <c r="G8" s="287"/>
      <c r="H8" s="287"/>
      <c r="I8" s="287"/>
      <c r="J8" s="287"/>
      <c r="K8" s="287"/>
      <c r="L8" s="287"/>
      <c r="M8" s="287"/>
      <c r="N8" s="287"/>
    </row>
    <row r="9" spans="1:25" s="17" customFormat="1" ht="56.25" customHeight="1" thickBot="1" x14ac:dyDescent="0.3">
      <c r="A9" s="331" t="s">
        <v>110</v>
      </c>
      <c r="B9" s="332" t="s">
        <v>106</v>
      </c>
      <c r="C9" s="333">
        <f>SUM('INDICATEURS BILAN DFO'!Z17:Z19)</f>
        <v>603</v>
      </c>
      <c r="D9" s="287"/>
      <c r="E9" s="287"/>
      <c r="F9" s="287"/>
      <c r="G9" s="287"/>
      <c r="H9" s="287"/>
      <c r="I9" s="287"/>
      <c r="J9" s="287"/>
      <c r="K9" s="287"/>
      <c r="L9" s="287"/>
      <c r="M9" s="287"/>
      <c r="N9" s="287"/>
    </row>
  </sheetData>
  <mergeCells count="4">
    <mergeCell ref="A4:A5"/>
    <mergeCell ref="B4:B5"/>
    <mergeCell ref="C4:C5"/>
    <mergeCell ref="A3:B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INDICATEURS BILAN DFO</vt:lpstr>
      <vt:lpstr>INDICATEURS BILAN SUP</vt:lpstr>
      <vt:lpstr>Debug</vt:lpstr>
      <vt:lpstr>INDICATEURS SUIVI MARINE</vt:lpstr>
      <vt:lpstr>DEFINITIONS</vt:lpstr>
      <vt:lpstr>INDICATEURS IFREMER CO</vt:lpstr>
      <vt:lpstr>'INDICATEURS BILAN DFO'!Print_Area</vt:lpstr>
      <vt:lpstr>'INDICATEURS BILAN SUP'!Print_Area</vt:lpstr>
      <vt:lpstr>'INDICATEURS SUIVI MARINE'!Print_Area</vt:lpstr>
    </vt:vector>
  </TitlesOfParts>
  <Company>IPEV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hleau</dc:creator>
  <cp:lastModifiedBy>Aurelie FELD, Ifremer Brest PDG-DGD-DMON</cp:lastModifiedBy>
  <cp:lastPrinted>2017-12-15T13:35:20Z</cp:lastPrinted>
  <dcterms:created xsi:type="dcterms:W3CDTF">2009-01-22T19:57:59Z</dcterms:created>
  <dcterms:modified xsi:type="dcterms:W3CDTF">2019-04-02T07:18:08Z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e8403c85-fb59-4efc-915e-54c5763eda93</vt:lpwstr>
  </property>
</Properties>
</file>